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03_Zakázky\2024\23002413_Dubeč DH U Lipové Aleje\7_TISK K PŘEDÁNÍ\"/>
    </mc:Choice>
  </mc:AlternateContent>
  <bookViews>
    <workbookView xWindow="0" yWindow="0" windowWidth="23040" windowHeight="9072"/>
  </bookViews>
  <sheets>
    <sheet name="Rekapitulace stavby" sheetId="1" r:id="rId1"/>
    <sheet name="01 - Stavební část" sheetId="2" r:id="rId2"/>
    <sheet name="02 - VRN" sheetId="3" r:id="rId3"/>
    <sheet name="Pokyny pro vyplnění" sheetId="4" r:id="rId4"/>
  </sheets>
  <definedNames>
    <definedName name="_xlnm._FilterDatabase" localSheetId="1" hidden="1">'01 - Stavební část'!$C$84:$K$293</definedName>
    <definedName name="_xlnm._FilterDatabase" localSheetId="2" hidden="1">'02 - VRN'!$C$80:$K$89</definedName>
    <definedName name="_xlnm.Print_Titles" localSheetId="1">'01 - Stavební část'!$84:$84</definedName>
    <definedName name="_xlnm.Print_Titles" localSheetId="2">'02 - VRN'!$80:$80</definedName>
    <definedName name="_xlnm.Print_Titles" localSheetId="0">'Rekapitulace stavby'!$52:$52</definedName>
    <definedName name="_xlnm.Print_Area" localSheetId="1">'01 - Stavební část'!$C$4:$J$39,'01 - Stavební část'!$C$45:$J$66,'01 - Stavební část'!$C$72:$K$293</definedName>
    <definedName name="_xlnm.Print_Area" localSheetId="2">'02 - VRN'!$C$4:$J$39,'02 - VRN'!$C$45:$J$62,'02 - VRN'!$C$68:$K$89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F75" i="3"/>
  <c r="E73" i="3"/>
  <c r="F52" i="3"/>
  <c r="E50" i="3"/>
  <c r="J24" i="3"/>
  <c r="E24" i="3"/>
  <c r="J78" i="3"/>
  <c r="J23" i="3"/>
  <c r="J21" i="3"/>
  <c r="E21" i="3"/>
  <c r="J77" i="3" s="1"/>
  <c r="J20" i="3"/>
  <c r="J18" i="3"/>
  <c r="E18" i="3"/>
  <c r="F78" i="3"/>
  <c r="J17" i="3"/>
  <c r="J15" i="3"/>
  <c r="E15" i="3"/>
  <c r="F54" i="3"/>
  <c r="J14" i="3"/>
  <c r="J12" i="3"/>
  <c r="J75" i="3"/>
  <c r="E7" i="3"/>
  <c r="E71" i="3"/>
  <c r="J37" i="2"/>
  <c r="J36" i="2"/>
  <c r="AY55" i="1" s="1"/>
  <c r="J35" i="2"/>
  <c r="AX55" i="1"/>
  <c r="BI291" i="2"/>
  <c r="BH291" i="2"/>
  <c r="BG291" i="2"/>
  <c r="BF291" i="2"/>
  <c r="T291" i="2"/>
  <c r="T290" i="2"/>
  <c r="R291" i="2"/>
  <c r="R290" i="2"/>
  <c r="P291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0" i="2"/>
  <c r="BH170" i="2"/>
  <c r="BG170" i="2"/>
  <c r="BF170" i="2"/>
  <c r="T170" i="2"/>
  <c r="R170" i="2"/>
  <c r="P170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F79" i="2"/>
  <c r="E77" i="2"/>
  <c r="F52" i="2"/>
  <c r="E50" i="2"/>
  <c r="J24" i="2"/>
  <c r="E24" i="2"/>
  <c r="J55" i="2"/>
  <c r="J23" i="2"/>
  <c r="J21" i="2"/>
  <c r="E21" i="2"/>
  <c r="J54" i="2"/>
  <c r="J20" i="2"/>
  <c r="J18" i="2"/>
  <c r="E18" i="2"/>
  <c r="F82" i="2" s="1"/>
  <c r="J17" i="2"/>
  <c r="J15" i="2"/>
  <c r="E15" i="2"/>
  <c r="F54" i="2" s="1"/>
  <c r="J14" i="2"/>
  <c r="J12" i="2"/>
  <c r="J79" i="2"/>
  <c r="E7" i="2"/>
  <c r="E75" i="2"/>
  <c r="L50" i="1"/>
  <c r="AM50" i="1"/>
  <c r="AM49" i="1"/>
  <c r="L49" i="1"/>
  <c r="AM47" i="1"/>
  <c r="L47" i="1"/>
  <c r="L45" i="1"/>
  <c r="L44" i="1"/>
  <c r="J287" i="2"/>
  <c r="J200" i="2"/>
  <c r="J222" i="2"/>
  <c r="BK226" i="2"/>
  <c r="BK222" i="2"/>
  <c r="BK84" i="3"/>
  <c r="BK251" i="2"/>
  <c r="BK287" i="2"/>
  <c r="J234" i="2"/>
  <c r="J284" i="2"/>
  <c r="BK242" i="2"/>
  <c r="J140" i="2"/>
  <c r="J86" i="3"/>
  <c r="J272" i="2"/>
  <c r="J226" i="2"/>
  <c r="J263" i="2"/>
  <c r="BK278" i="2"/>
  <c r="BK146" i="2"/>
  <c r="BK140" i="2"/>
  <c r="BK281" i="2"/>
  <c r="J269" i="2"/>
  <c r="BK170" i="2"/>
  <c r="BK230" i="2"/>
  <c r="BK136" i="2"/>
  <c r="J87" i="3"/>
  <c r="BK269" i="2"/>
  <c r="J132" i="2"/>
  <c r="J254" i="2"/>
  <c r="J266" i="2"/>
  <c r="BK143" i="2"/>
  <c r="J92" i="2"/>
  <c r="BK291" i="2"/>
  <c r="BK179" i="2"/>
  <c r="BK257" i="2"/>
  <c r="J179" i="2"/>
  <c r="J185" i="2"/>
  <c r="BK89" i="3"/>
  <c r="J89" i="3"/>
  <c r="BK185" i="2"/>
  <c r="J196" i="2"/>
  <c r="J239" i="2"/>
  <c r="J275" i="2"/>
  <c r="BK87" i="3"/>
  <c r="BK234" i="2"/>
  <c r="BK284" i="2"/>
  <c r="BK239" i="2"/>
  <c r="J260" i="2"/>
  <c r="BK254" i="2"/>
  <c r="J88" i="3"/>
  <c r="BK245" i="2"/>
  <c r="J281" i="2"/>
  <c r="J136" i="2"/>
  <c r="J204" i="2"/>
  <c r="J216" i="2"/>
  <c r="BK83" i="3"/>
  <c r="BK275" i="2"/>
  <c r="J146" i="2"/>
  <c r="J291" i="2"/>
  <c r="J248" i="2"/>
  <c r="J278" i="2"/>
  <c r="J150" i="2"/>
  <c r="BK212" i="2"/>
  <c r="J217" i="2"/>
  <c r="J84" i="3"/>
  <c r="J242" i="2"/>
  <c r="J143" i="2"/>
  <c r="BK216" i="2"/>
  <c r="BK208" i="2"/>
  <c r="BK200" i="2"/>
  <c r="BK88" i="3"/>
  <c r="J230" i="2"/>
  <c r="BK266" i="2"/>
  <c r="BK192" i="2"/>
  <c r="BK248" i="2"/>
  <c r="J88" i="2"/>
  <c r="J192" i="2"/>
  <c r="BK86" i="3"/>
  <c r="J212" i="2"/>
  <c r="BK272" i="2"/>
  <c r="J208" i="2"/>
  <c r="BK263" i="2"/>
  <c r="BK217" i="2"/>
  <c r="AS54" i="1"/>
  <c r="BK88" i="2"/>
  <c r="J245" i="2"/>
  <c r="J251" i="2"/>
  <c r="BK132" i="2"/>
  <c r="BK196" i="2"/>
  <c r="J257" i="2"/>
  <c r="BK204" i="2"/>
  <c r="BK260" i="2"/>
  <c r="BK92" i="2"/>
  <c r="BK150" i="2"/>
  <c r="J170" i="2"/>
  <c r="J83" i="3"/>
  <c r="R87" i="2" l="1"/>
  <c r="P149" i="2"/>
  <c r="T191" i="2"/>
  <c r="BK238" i="2"/>
  <c r="J238" i="2" s="1"/>
  <c r="J64" i="2" s="1"/>
  <c r="R82" i="3"/>
  <c r="T87" i="2"/>
  <c r="T149" i="2"/>
  <c r="P191" i="2"/>
  <c r="R238" i="2"/>
  <c r="P85" i="3"/>
  <c r="P81" i="3" s="1"/>
  <c r="AU56" i="1" s="1"/>
  <c r="P87" i="2"/>
  <c r="BK149" i="2"/>
  <c r="J149" i="2"/>
  <c r="J62" i="2"/>
  <c r="BK191" i="2"/>
  <c r="J191" i="2"/>
  <c r="J63" i="2"/>
  <c r="T238" i="2"/>
  <c r="P82" i="3"/>
  <c r="T82" i="3"/>
  <c r="T85" i="3"/>
  <c r="BK87" i="2"/>
  <c r="J87" i="2"/>
  <c r="J61" i="2"/>
  <c r="R149" i="2"/>
  <c r="R191" i="2"/>
  <c r="P238" i="2"/>
  <c r="BK82" i="3"/>
  <c r="J82" i="3" s="1"/>
  <c r="J60" i="3" s="1"/>
  <c r="BK85" i="3"/>
  <c r="J85" i="3"/>
  <c r="J61" i="3" s="1"/>
  <c r="R85" i="3"/>
  <c r="BK290" i="2"/>
  <c r="J290" i="2"/>
  <c r="J65" i="2"/>
  <c r="J52" i="3"/>
  <c r="F55" i="3"/>
  <c r="BE87" i="3"/>
  <c r="BE88" i="3"/>
  <c r="J54" i="3"/>
  <c r="J55" i="3"/>
  <c r="BE83" i="3"/>
  <c r="BE84" i="3"/>
  <c r="BE86" i="3"/>
  <c r="E48" i="3"/>
  <c r="F77" i="3"/>
  <c r="BE89" i="3"/>
  <c r="E48" i="2"/>
  <c r="J52" i="2"/>
  <c r="F55" i="2"/>
  <c r="J81" i="2"/>
  <c r="BE88" i="2"/>
  <c r="BE92" i="2"/>
  <c r="BE132" i="2"/>
  <c r="BE146" i="2"/>
  <c r="BE226" i="2"/>
  <c r="BE230" i="2"/>
  <c r="BE234" i="2"/>
  <c r="BE239" i="2"/>
  <c r="BE248" i="2"/>
  <c r="BE257" i="2"/>
  <c r="BE263" i="2"/>
  <c r="BE266" i="2"/>
  <c r="BE272" i="2"/>
  <c r="BE278" i="2"/>
  <c r="BE287" i="2"/>
  <c r="F81" i="2"/>
  <c r="BE170" i="2"/>
  <c r="BE192" i="2"/>
  <c r="BE196" i="2"/>
  <c r="BE212" i="2"/>
  <c r="BE254" i="2"/>
  <c r="BE269" i="2"/>
  <c r="BE281" i="2"/>
  <c r="BE284" i="2"/>
  <c r="J82" i="2"/>
  <c r="BE140" i="2"/>
  <c r="BE143" i="2"/>
  <c r="BE179" i="2"/>
  <c r="BE185" i="2"/>
  <c r="BE200" i="2"/>
  <c r="BE204" i="2"/>
  <c r="BE208" i="2"/>
  <c r="BE222" i="2"/>
  <c r="BE245" i="2"/>
  <c r="BE251" i="2"/>
  <c r="BE136" i="2"/>
  <c r="BE150" i="2"/>
  <c r="BE216" i="2"/>
  <c r="BE217" i="2"/>
  <c r="BE242" i="2"/>
  <c r="BE260" i="2"/>
  <c r="BE275" i="2"/>
  <c r="BE291" i="2"/>
  <c r="F37" i="3"/>
  <c r="BD56" i="1"/>
  <c r="F36" i="3"/>
  <c r="BC56" i="1"/>
  <c r="F37" i="2"/>
  <c r="BD55" i="1"/>
  <c r="J34" i="2"/>
  <c r="AW55" i="1"/>
  <c r="F35" i="2"/>
  <c r="BB55" i="1"/>
  <c r="F34" i="3"/>
  <c r="BA56" i="1"/>
  <c r="F36" i="2"/>
  <c r="BC55" i="1"/>
  <c r="J34" i="3"/>
  <c r="AW56" i="1"/>
  <c r="F35" i="3"/>
  <c r="BB56" i="1"/>
  <c r="F34" i="2"/>
  <c r="BA55" i="1"/>
  <c r="T81" i="3" l="1"/>
  <c r="P86" i="2"/>
  <c r="P85" i="2" s="1"/>
  <c r="AU55" i="1" s="1"/>
  <c r="AU54" i="1" s="1"/>
  <c r="T86" i="2"/>
  <c r="T85" i="2"/>
  <c r="R81" i="3"/>
  <c r="R86" i="2"/>
  <c r="R85" i="2"/>
  <c r="BK86" i="2"/>
  <c r="J86" i="2"/>
  <c r="J60" i="2"/>
  <c r="BK81" i="3"/>
  <c r="J81" i="3"/>
  <c r="J30" i="3" s="1"/>
  <c r="AG56" i="1" s="1"/>
  <c r="F33" i="3"/>
  <c r="AZ56" i="1" s="1"/>
  <c r="BD54" i="1"/>
  <c r="W33" i="1"/>
  <c r="BC54" i="1"/>
  <c r="W32" i="1"/>
  <c r="J33" i="2"/>
  <c r="AV55" i="1" s="1"/>
  <c r="AT55" i="1" s="1"/>
  <c r="J33" i="3"/>
  <c r="AV56" i="1" s="1"/>
  <c r="AT56" i="1" s="1"/>
  <c r="BA54" i="1"/>
  <c r="AW54" i="1"/>
  <c r="AK30" i="1" s="1"/>
  <c r="BB54" i="1"/>
  <c r="W31" i="1"/>
  <c r="F33" i="2"/>
  <c r="AZ55" i="1"/>
  <c r="AN56" i="1" l="1"/>
  <c r="J59" i="3"/>
  <c r="BK85" i="2"/>
  <c r="J85" i="2"/>
  <c r="J39" i="3"/>
  <c r="J30" i="2"/>
  <c r="AG55" i="1"/>
  <c r="AG54" i="1" s="1"/>
  <c r="AK26" i="1" s="1"/>
  <c r="AY54" i="1"/>
  <c r="AX54" i="1"/>
  <c r="AZ54" i="1"/>
  <c r="W29" i="1"/>
  <c r="W30" i="1"/>
  <c r="J39" i="2" l="1"/>
  <c r="J59" i="2"/>
  <c r="AN55" i="1"/>
  <c r="AV54" i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<sst xmlns="http://schemas.openxmlformats.org/spreadsheetml/2006/main" count="3049" uniqueCount="554">
  <si>
    <t>Export Komplet</t>
  </si>
  <si>
    <t>VZ</t>
  </si>
  <si>
    <t>2.0</t>
  </si>
  <si>
    <t>ZAMOK</t>
  </si>
  <si>
    <t>False</t>
  </si>
  <si>
    <t>{2541f89b-dcc3-4867-a948-d87ac50d5673}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</si>
  <si>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</si>
  <si>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</si>
  <si>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</si>
  <si>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</si>
  <si>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</si>
  <si>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</si>
  <si>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</si>
  <si>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</si>
  <si>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</si>
  <si>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</si>
  <si>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</si>
  <si>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Kontrolní rozpočet - DH U Lipové Aleje - 01.08.2024</t>
  </si>
  <si>
    <t>KSO:</t>
  </si>
  <si>
    <t/>
  </si>
  <si>
    <t>CC-CZ:</t>
  </si>
  <si>
    <t>Místo:</t>
  </si>
  <si>
    <t xml:space="preserve"> </t>
  </si>
  <si>
    <t>Datum:</t>
  </si>
  <si>
    <t>2. 8. 2024</t>
  </si>
  <si>
    <t>Zadavatel:</t>
  </si>
  <si>
    <t>IČ:</t>
  </si>
  <si>
    <t>DIČ:</t>
  </si>
  <si>
    <t>Uchazeč:</t>
  </si>
  <si>
    <t>Vyplň údaj</t>
  </si>
  <si>
    <t>Projektant:</t>
  </si>
  <si>
    <t>ERPLAN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</si>
  <si>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</si>
  <si>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</si>
  <si>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</si>
  <si>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</si>
  <si>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</si>
  <si>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</si>
  <si>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</si>
  <si>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</si>
  <si>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</si>
  <si>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</si>
  <si>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</si>
  <si>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</si>
  <si>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</si>
  <si>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</si>
  <si>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</si>
  <si>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</si>
  <si>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</si>
  <si>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</si>
  <si>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</si>
  <si>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</si>
  <si>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</si>
  <si>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</si>
  <si>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</si>
  <si>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</si>
  <si>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</si>
  <si>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</si>
  <si>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</si>
  <si>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</si>
  <si>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</si>
  <si>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</si>
  <si>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</si>
  <si>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</si>
  <si>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</si>
  <si>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</si>
  <si>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</si>
  <si>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</si>
  <si>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</si>
  <si>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</si>
  <si>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</si>
  <si>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</si>
  <si>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{00000000-0000-0000-0000-000000000000}</t>
  </si>
  <si>
    <t>/</t>
  </si>
  <si>
    <t>01</t>
  </si>
  <si>
    <t>Stavební část</t>
  </si>
  <si>
    <t>STA</t>
  </si>
  <si>
    <t>1</t>
  </si>
  <si>
    <t>{e35d89dd-4a50-49b1-87e7-e9cee5514670}</t>
  </si>
  <si>
    <t>2</t>
  </si>
  <si>
    <t>02</t>
  </si>
  <si>
    <t>VRN</t>
  </si>
  <si>
    <t>{f551f652-294a-4f31-a3c0-4e136af6f79e}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</si>
  <si>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</si>
  <si>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</si>
  <si>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</si>
  <si>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</si>
  <si>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</si>
  <si>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</si>
  <si>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</si>
  <si>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</si>
  <si>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</si>
  <si>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</si>
  <si>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</si>
  <si>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</si>
  <si>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</si>
  <si>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</si>
  <si>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</si>
  <si>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</si>
  <si>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</si>
  <si>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</si>
  <si>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</si>
  <si>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</si>
  <si>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</si>
  <si>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</si>
  <si>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</si>
  <si>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</si>
  <si>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</si>
  <si>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</si>
  <si>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</si>
  <si>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</si>
  <si>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</si>
  <si>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</si>
  <si>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</si>
  <si>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121151115</t>
  </si>
  <si>
    <t>Sejmutí ornice plochy do 500 m2 tl vrstvy přes 250 do 300 mm strojně</t>
  </si>
  <si>
    <t>m2</t>
  </si>
  <si>
    <t>CS ÚRS 2024/02</t>
  </si>
  <si>
    <t>4</t>
  </si>
  <si>
    <t>VV</t>
  </si>
  <si>
    <t>"Stávající plocha</t>
  </si>
  <si>
    <t>170+42+25+20+40+35+25+10+25</t>
  </si>
  <si>
    <t>Součet</t>
  </si>
  <si>
    <t>133251101</t>
  </si>
  <si>
    <t>Hloubení nezapažených šachet strojně v hornině třídy těžitelnosti I skupiny 3 do 20 m3</t>
  </si>
  <si>
    <t>m3</t>
  </si>
  <si>
    <t>CS ÚRS 2024 02</t>
  </si>
  <si>
    <t>Online PSC</t>
  </si>
  <si>
    <t>https://podminky.urs.cz/item/CS_URS_2024_02/133251101</t>
  </si>
  <si>
    <t>Výkop jam pro spodní stavbu hřiště</t>
  </si>
  <si>
    <t>"1</t>
  </si>
  <si>
    <t>2*(3,14*0,15*0,15)*0,6</t>
  </si>
  <si>
    <t>"2</t>
  </si>
  <si>
    <t>0,65*0,65*0,7</t>
  </si>
  <si>
    <t>"3</t>
  </si>
  <si>
    <t>2*(0,75*0,45*0,98)</t>
  </si>
  <si>
    <t>"4</t>
  </si>
  <si>
    <t>1,6*0,7*0,62</t>
  </si>
  <si>
    <t>"5</t>
  </si>
  <si>
    <t>4*(0,25*0,25*0,4)</t>
  </si>
  <si>
    <t>"6</t>
  </si>
  <si>
    <t>0,5*0,5*17,5</t>
  </si>
  <si>
    <t>"7</t>
  </si>
  <si>
    <t>(0,5*0,6*19,5)*1,4</t>
  </si>
  <si>
    <t>"8,17</t>
  </si>
  <si>
    <t>12*(3,14*0,1*0,1)*0,9</t>
  </si>
  <si>
    <t>"9</t>
  </si>
  <si>
    <t>0,5*0,5*26</t>
  </si>
  <si>
    <t>"10</t>
  </si>
  <si>
    <t>(3,14*0,95*0,95)*0,5</t>
  </si>
  <si>
    <t>"11</t>
  </si>
  <si>
    <t>2*(0,7*0,7*0,6)</t>
  </si>
  <si>
    <t>"12,13</t>
  </si>
  <si>
    <t>6*(3,14*0,1*0,1)*0,85</t>
  </si>
  <si>
    <t>"14</t>
  </si>
  <si>
    <t>11*(3,14*0,25*0,25)*0,85</t>
  </si>
  <si>
    <t>"15</t>
  </si>
  <si>
    <t>(1,3*1,15*0,9)*2</t>
  </si>
  <si>
    <t>"16</t>
  </si>
  <si>
    <t>4*(0,9*0,9*0,9)</t>
  </si>
  <si>
    <t>"18</t>
  </si>
  <si>
    <t>2*(0,7*0,7*0,9)</t>
  </si>
  <si>
    <t>"19</t>
  </si>
  <si>
    <t>2*(0,3*0,3*0,9)</t>
  </si>
  <si>
    <t>"20</t>
  </si>
  <si>
    <t>9*(0,24*0,73*0,3)</t>
  </si>
  <si>
    <t>3</t>
  </si>
  <si>
    <t>181951112</t>
  </si>
  <si>
    <t>Úprava pláně v hornině třídy těžitelnosti I skupiny 1 až 3 se zhutněním strojně</t>
  </si>
  <si>
    <t>6</t>
  </si>
  <si>
    <t>"S1, S2</t>
  </si>
  <si>
    <t>42+25+20+40+35+25+10</t>
  </si>
  <si>
    <t>162251102</t>
  </si>
  <si>
    <t>Vodorovné přemístění přes 20 do 50 m výkopku/sypaniny z horniny třídy těžitelnosti I skupiny 1 až 3 vzdálenost přes 20 do 50 m</t>
  </si>
  <si>
    <t>26</t>
  </si>
  <si>
    <t>110,100</t>
  </si>
  <si>
    <t>32,365</t>
  </si>
  <si>
    <t>5</t>
  </si>
  <si>
    <t>997013501</t>
  </si>
  <si>
    <t>Odvoz suti a vybouraných hmot na skládku nebo meziskládku do 1 km se složením</t>
  </si>
  <si>
    <t>t</t>
  </si>
  <si>
    <t>28</t>
  </si>
  <si>
    <t>256,436</t>
  </si>
  <si>
    <t>997013509</t>
  </si>
  <si>
    <t>Příplatek k odvozu suti a vybouraných hmot na skládku ZKD 1 km přes 1 km</t>
  </si>
  <si>
    <t>30</t>
  </si>
  <si>
    <t>7</t>
  </si>
  <si>
    <t>171201221</t>
  </si>
  <si>
    <t>Poplatek za uložení na skládce (skládkovné) zeminy a kamení kód odpadu 17 05 04</t>
  </si>
  <si>
    <t>32</t>
  </si>
  <si>
    <t>Zakládání</t>
  </si>
  <si>
    <t>8</t>
  </si>
  <si>
    <t>275313711</t>
  </si>
  <si>
    <t>Základy z betonu prostého patky a bloky z betonu kamenem neprokládaného tř. C 25/30</t>
  </si>
  <si>
    <t>34</t>
  </si>
  <si>
    <t>0,21</t>
  </si>
  <si>
    <t>2*0,081</t>
  </si>
  <si>
    <t>(3,14*0,1*0,1)*0,45</t>
  </si>
  <si>
    <t>0,075</t>
  </si>
  <si>
    <t>11*(3,14*0,25*0,25)*0,45</t>
  </si>
  <si>
    <t>(1,3*1,15*0,5)*2</t>
  </si>
  <si>
    <t>4*(0,9*0,9*0,5)</t>
  </si>
  <si>
    <t>2*(0,7*0,7*0,5)</t>
  </si>
  <si>
    <t>9*(0,24*0,73*0,2)</t>
  </si>
  <si>
    <t>9</t>
  </si>
  <si>
    <t>274316121</t>
  </si>
  <si>
    <t>Základové pasy z prostého betonu se zvýšenými nároky na prostředí tř. C 25/30</t>
  </si>
  <si>
    <t>36</t>
  </si>
  <si>
    <t>"S2</t>
  </si>
  <si>
    <t>10</t>
  </si>
  <si>
    <t>274366001</t>
  </si>
  <si>
    <t>Výztuž základů pasů z oceli 10 216 (E), průměr 16 mm</t>
  </si>
  <si>
    <t>-92668876</t>
  </si>
  <si>
    <t>https://podminky.urs.cz/item/CS_URS_2024_02/274366001</t>
  </si>
  <si>
    <t>(45*7,5)/1000</t>
  </si>
  <si>
    <t>0,338*1,2 'Přepočtené koeficientem množství</t>
  </si>
  <si>
    <t>11</t>
  </si>
  <si>
    <t>274366011</t>
  </si>
  <si>
    <t>Výztuž základů pasů ze svařovaných sítí z drátů typu Kari, 100/100/5 mm</t>
  </si>
  <si>
    <t>-1379204651</t>
  </si>
  <si>
    <t>https://podminky.urs.cz/item/CS_URS_2024_02/274366011</t>
  </si>
  <si>
    <t>(45*1,2)/1000</t>
  </si>
  <si>
    <t>0,054*1,2 'Přepočtené koeficientem množství</t>
  </si>
  <si>
    <t>Komunikace pozemní</t>
  </si>
  <si>
    <t>564760101R0</t>
  </si>
  <si>
    <t>Podklad z kameniva hrubého drceného vel. 0-32 mm plochy přes 100 m2 tl 200 mm</t>
  </si>
  <si>
    <t>40</t>
  </si>
  <si>
    <t>"S1</t>
  </si>
  <si>
    <t>42+25+20+40+25</t>
  </si>
  <si>
    <t>13</t>
  </si>
  <si>
    <t>271562211R0</t>
  </si>
  <si>
    <t>Podklad nebo podsyp, lomový prach fr. 0-4 mm</t>
  </si>
  <si>
    <t>42</t>
  </si>
  <si>
    <t>14</t>
  </si>
  <si>
    <t>589161119R00</t>
  </si>
  <si>
    <t>Vyrovnávací elastická podložka na hřiště SBR velikosti 2-6 mm</t>
  </si>
  <si>
    <t>44</t>
  </si>
  <si>
    <t>15</t>
  </si>
  <si>
    <t>589161110R00</t>
  </si>
  <si>
    <t>Bezpečnostní dopadová plocha, polyuretanový povrch EPDM, barevnost dle PD, tl. 11 mm</t>
  </si>
  <si>
    <t>46</t>
  </si>
  <si>
    <t>16</t>
  </si>
  <si>
    <t>936009113</t>
  </si>
  <si>
    <t>Bezpečnostní dopadová plocha venkovní na dětském hřišti tl 30 cm z kačírku</t>
  </si>
  <si>
    <t>48</t>
  </si>
  <si>
    <t>"S3</t>
  </si>
  <si>
    <t>170</t>
  </si>
  <si>
    <t>17</t>
  </si>
  <si>
    <t>936009112</t>
  </si>
  <si>
    <t xml:space="preserve">Certifikovaný písek frakce 0/2, tl 30 cm </t>
  </si>
  <si>
    <t>50</t>
  </si>
  <si>
    <t>"S4</t>
  </si>
  <si>
    <t>25</t>
  </si>
  <si>
    <t>18</t>
  </si>
  <si>
    <t>213141111</t>
  </si>
  <si>
    <t>Zřízení vrstvy z geotextilie v rovině nebo ve sklonu do 1:5 š do 3 m</t>
  </si>
  <si>
    <t>52</t>
  </si>
  <si>
    <t>19</t>
  </si>
  <si>
    <t>M</t>
  </si>
  <si>
    <t>69311081</t>
  </si>
  <si>
    <t>geotextilie netkaná separační, ochranná, filtrační, drenážní PES 300g/m2</t>
  </si>
  <si>
    <t>54</t>
  </si>
  <si>
    <t>"S3,S4</t>
  </si>
  <si>
    <t>(170+25)*1,1845</t>
  </si>
  <si>
    <t>*1,1845 "Přepočtené koeficientem množství</t>
  </si>
  <si>
    <t>20</t>
  </si>
  <si>
    <t>564831011</t>
  </si>
  <si>
    <t>Podklad ze štěrkodrtě ŠD plochy do 100 m2 tl 100 mm</t>
  </si>
  <si>
    <t>56</t>
  </si>
  <si>
    <t>10+35</t>
  </si>
  <si>
    <t>621131329R0</t>
  </si>
  <si>
    <t>Penetrační nátěr vnějších ploch pod SBR nanášený ručně</t>
  </si>
  <si>
    <t>58</t>
  </si>
  <si>
    <t>22</t>
  </si>
  <si>
    <t>589161119R01</t>
  </si>
  <si>
    <t>60</t>
  </si>
  <si>
    <t>23</t>
  </si>
  <si>
    <t>62</t>
  </si>
  <si>
    <t>Ostatní konstrukce a práce, bourání</t>
  </si>
  <si>
    <t>24</t>
  </si>
  <si>
    <t>P1</t>
  </si>
  <si>
    <t>D+M, Točidlo junior spica</t>
  </si>
  <si>
    <t>kus</t>
  </si>
  <si>
    <t>64</t>
  </si>
  <si>
    <t>P2</t>
  </si>
  <si>
    <t>D+M, Houpačka malý pavouk</t>
  </si>
  <si>
    <t>66</t>
  </si>
  <si>
    <t>P3</t>
  </si>
  <si>
    <t>D+M, Váhadlová pružinová houpačka</t>
  </si>
  <si>
    <t>68</t>
  </si>
  <si>
    <t>27</t>
  </si>
  <si>
    <t>P4</t>
  </si>
  <si>
    <t>D+M, Hrací domeček pro batolata</t>
  </si>
  <si>
    <t>70</t>
  </si>
  <si>
    <t>P5</t>
  </si>
  <si>
    <t>D+M, Herní sestava pískovna</t>
  </si>
  <si>
    <t>72</t>
  </si>
  <si>
    <t>29</t>
  </si>
  <si>
    <t>P6</t>
  </si>
  <si>
    <t>D+M, Kopule se skluzavkou</t>
  </si>
  <si>
    <t>74</t>
  </si>
  <si>
    <t>P7</t>
  </si>
  <si>
    <t>D+M, Pružinové houpadlo</t>
  </si>
  <si>
    <t>76</t>
  </si>
  <si>
    <t>31</t>
  </si>
  <si>
    <t>P8</t>
  </si>
  <si>
    <t>D+M, Kreslíci tabule</t>
  </si>
  <si>
    <t>78</t>
  </si>
  <si>
    <t>P9</t>
  </si>
  <si>
    <t>D+M, Kruhová trampolína</t>
  </si>
  <si>
    <t>80</t>
  </si>
  <si>
    <t>33</t>
  </si>
  <si>
    <t>E4</t>
  </si>
  <si>
    <t>D+M, Polokoule - EPDM Ø200mm, v.100mm</t>
  </si>
  <si>
    <t>82</t>
  </si>
  <si>
    <t>E5</t>
  </si>
  <si>
    <t>D+M, Polokoule - EPDM Ø300mm, v.150mm</t>
  </si>
  <si>
    <t>84</t>
  </si>
  <si>
    <t>35</t>
  </si>
  <si>
    <t>E6</t>
  </si>
  <si>
    <t>D+M, Polokoule - EPDM Ø400mm, v.200mm</t>
  </si>
  <si>
    <t>86</t>
  </si>
  <si>
    <t>E7</t>
  </si>
  <si>
    <t>D+M, Příšerka - skákací panák s čísly 2700 x 1300 x 11mm</t>
  </si>
  <si>
    <t>88</t>
  </si>
  <si>
    <t>37</t>
  </si>
  <si>
    <t>E8</t>
  </si>
  <si>
    <t>D+M, Příšerka - různé druhy</t>
  </si>
  <si>
    <t>90</t>
  </si>
  <si>
    <t>38</t>
  </si>
  <si>
    <t>E9</t>
  </si>
  <si>
    <t>D+M, Příšerka - kolem kruhové trampolíny 4500 x 4500 x 11mm</t>
  </si>
  <si>
    <t>92</t>
  </si>
  <si>
    <t>39</t>
  </si>
  <si>
    <t>M3</t>
  </si>
  <si>
    <t>D+M, Stínící konstrukce</t>
  </si>
  <si>
    <t>94</t>
  </si>
  <si>
    <t>M5</t>
  </si>
  <si>
    <t>D+M, Návštěvní řád</t>
  </si>
  <si>
    <t>96</t>
  </si>
  <si>
    <t>998</t>
  </si>
  <si>
    <t>Přesun hmot</t>
  </si>
  <si>
    <t>41</t>
  </si>
  <si>
    <t>998223011</t>
  </si>
  <si>
    <t>Staveništní a mimostaveništní přesun hmot</t>
  </si>
  <si>
    <t>kpl</t>
  </si>
  <si>
    <t>98</t>
  </si>
  <si>
    <t>02 - VRN</t>
  </si>
  <si>
    <t>ON - Ostatní náklady</t>
  </si>
  <si>
    <t>VN - Vedlejší náklady</t>
  </si>
  <si>
    <t>ON</t>
  </si>
  <si>
    <t>Ostatní náklady</t>
  </si>
  <si>
    <t>ON0000R14</t>
  </si>
  <si>
    <t>Geodetické práce</t>
  </si>
  <si>
    <t>ON0000R16</t>
  </si>
  <si>
    <t>Dokladová část předání díla</t>
  </si>
  <si>
    <t>VN</t>
  </si>
  <si>
    <t>Vedlejší náklady</t>
  </si>
  <si>
    <t>VRN000R01</t>
  </si>
  <si>
    <t>Vybudování zařízení staveniště</t>
  </si>
  <si>
    <t>sada</t>
  </si>
  <si>
    <t>034103000</t>
  </si>
  <si>
    <t>Oplocení staveniště</t>
  </si>
  <si>
    <t>VRN000R02</t>
  </si>
  <si>
    <t>Provoz zařízení staveniště</t>
  </si>
  <si>
    <t>VRN000R03</t>
  </si>
  <si>
    <t>Odstranění zařízení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</si>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</sst>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274366011" TargetMode="External"/><Relationship Id="rId2" Type="http://schemas.openxmlformats.org/officeDocument/2006/relationships/hyperlink" Target="https://podminky.urs.cz/item/CS_URS_2024_02/274366001" TargetMode="External"/><Relationship Id="rId1" Type="http://schemas.openxmlformats.org/officeDocument/2006/relationships/hyperlink" Target="https://podminky.urs.cz/item/CS_URS_2024_02/133251101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I16" sqref="AI1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4"/>
      <c r="AQ5" s="24"/>
      <c r="AR5" s="22"/>
      <c r="BE5" s="331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4"/>
      <c r="AQ6" s="24"/>
      <c r="AR6" s="22"/>
      <c r="BE6" s="33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2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2"/>
      <c r="BS10" s="19" t="s">
        <v>6</v>
      </c>
    </row>
    <row r="11" spans="1:74" s="1" customFormat="1" ht="18.45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2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2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32"/>
      <c r="BS13" s="19" t="s">
        <v>6</v>
      </c>
    </row>
    <row r="14" spans="1:74" ht="13.2">
      <c r="B14" s="23"/>
      <c r="C14" s="24"/>
      <c r="D14" s="24"/>
      <c r="E14" s="337" t="s">
        <v>29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32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2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2"/>
      <c r="BS16" s="19" t="s">
        <v>4</v>
      </c>
    </row>
    <row r="17" spans="1:71" s="1" customFormat="1" ht="18.45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2"/>
      <c r="BS17" s="19" t="s">
        <v>32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2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2"/>
      <c r="BS19" s="19" t="s">
        <v>6</v>
      </c>
    </row>
    <row r="20" spans="1:71" s="1" customFormat="1" ht="18.45" customHeight="1">
      <c r="B20" s="23"/>
      <c r="C20" s="24"/>
      <c r="D20" s="24"/>
      <c r="E20" s="29" t="s">
        <v>31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2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2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2"/>
    </row>
    <row r="23" spans="1:71" s="1" customFormat="1" ht="47.25" customHeight="1">
      <c r="B23" s="23"/>
      <c r="C23" s="24"/>
      <c r="D23" s="24"/>
      <c r="E23" s="339" t="s">
        <v>35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4"/>
      <c r="AP23" s="24"/>
      <c r="AQ23" s="24"/>
      <c r="AR23" s="22"/>
      <c r="BE23" s="332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2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2"/>
    </row>
    <row r="26" spans="1:71" s="2" customFormat="1" ht="25.95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0">
        <f>ROUND(AG54,2)</f>
        <v>0</v>
      </c>
      <c r="AL26" s="341"/>
      <c r="AM26" s="341"/>
      <c r="AN26" s="341"/>
      <c r="AO26" s="341"/>
      <c r="AP26" s="38"/>
      <c r="AQ26" s="38"/>
      <c r="AR26" s="41"/>
      <c r="BE26" s="332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2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2" t="s">
        <v>37</v>
      </c>
      <c r="M28" s="342"/>
      <c r="N28" s="342"/>
      <c r="O28" s="342"/>
      <c r="P28" s="342"/>
      <c r="Q28" s="38"/>
      <c r="R28" s="38"/>
      <c r="S28" s="38"/>
      <c r="T28" s="38"/>
      <c r="U28" s="38"/>
      <c r="V28" s="38"/>
      <c r="W28" s="342" t="s">
        <v>38</v>
      </c>
      <c r="X28" s="342"/>
      <c r="Y28" s="342"/>
      <c r="Z28" s="342"/>
      <c r="AA28" s="342"/>
      <c r="AB28" s="342"/>
      <c r="AC28" s="342"/>
      <c r="AD28" s="342"/>
      <c r="AE28" s="342"/>
      <c r="AF28" s="38"/>
      <c r="AG28" s="38"/>
      <c r="AH28" s="38"/>
      <c r="AI28" s="38"/>
      <c r="AJ28" s="38"/>
      <c r="AK28" s="342" t="s">
        <v>39</v>
      </c>
      <c r="AL28" s="342"/>
      <c r="AM28" s="342"/>
      <c r="AN28" s="342"/>
      <c r="AO28" s="342"/>
      <c r="AP28" s="38"/>
      <c r="AQ28" s="38"/>
      <c r="AR28" s="41"/>
      <c r="BE28" s="332"/>
    </row>
    <row r="29" spans="1:71" s="3" customFormat="1" ht="14.4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45">
        <v>0.21</v>
      </c>
      <c r="M29" s="344"/>
      <c r="N29" s="344"/>
      <c r="O29" s="344"/>
      <c r="P29" s="344"/>
      <c r="Q29" s="43"/>
      <c r="R29" s="43"/>
      <c r="S29" s="43"/>
      <c r="T29" s="43"/>
      <c r="U29" s="43"/>
      <c r="V29" s="43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3"/>
      <c r="AG29" s="43"/>
      <c r="AH29" s="43"/>
      <c r="AI29" s="43"/>
      <c r="AJ29" s="43"/>
      <c r="AK29" s="343">
        <f>ROUND(AV54, 2)</f>
        <v>0</v>
      </c>
      <c r="AL29" s="344"/>
      <c r="AM29" s="344"/>
      <c r="AN29" s="344"/>
      <c r="AO29" s="344"/>
      <c r="AP29" s="43"/>
      <c r="AQ29" s="43"/>
      <c r="AR29" s="44"/>
      <c r="BE29" s="333"/>
    </row>
    <row r="30" spans="1:71" s="3" customFormat="1" ht="14.4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45">
        <v>0.12</v>
      </c>
      <c r="M30" s="344"/>
      <c r="N30" s="344"/>
      <c r="O30" s="344"/>
      <c r="P30" s="344"/>
      <c r="Q30" s="43"/>
      <c r="R30" s="43"/>
      <c r="S30" s="43"/>
      <c r="T30" s="43"/>
      <c r="U30" s="43"/>
      <c r="V30" s="43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3"/>
      <c r="AG30" s="43"/>
      <c r="AH30" s="43"/>
      <c r="AI30" s="43"/>
      <c r="AJ30" s="43"/>
      <c r="AK30" s="343">
        <f>ROUND(AW54, 2)</f>
        <v>0</v>
      </c>
      <c r="AL30" s="344"/>
      <c r="AM30" s="344"/>
      <c r="AN30" s="344"/>
      <c r="AO30" s="344"/>
      <c r="AP30" s="43"/>
      <c r="AQ30" s="43"/>
      <c r="AR30" s="44"/>
      <c r="BE30" s="333"/>
    </row>
    <row r="31" spans="1:71" s="3" customFormat="1" ht="14.4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45">
        <v>0.21</v>
      </c>
      <c r="M31" s="344"/>
      <c r="N31" s="344"/>
      <c r="O31" s="344"/>
      <c r="P31" s="344"/>
      <c r="Q31" s="43"/>
      <c r="R31" s="43"/>
      <c r="S31" s="43"/>
      <c r="T31" s="43"/>
      <c r="U31" s="43"/>
      <c r="V31" s="43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3"/>
      <c r="AG31" s="43"/>
      <c r="AH31" s="43"/>
      <c r="AI31" s="43"/>
      <c r="AJ31" s="43"/>
      <c r="AK31" s="343">
        <v>0</v>
      </c>
      <c r="AL31" s="344"/>
      <c r="AM31" s="344"/>
      <c r="AN31" s="344"/>
      <c r="AO31" s="344"/>
      <c r="AP31" s="43"/>
      <c r="AQ31" s="43"/>
      <c r="AR31" s="44"/>
      <c r="BE31" s="333"/>
    </row>
    <row r="32" spans="1:71" s="3" customFormat="1" ht="14.4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45">
        <v>0.12</v>
      </c>
      <c r="M32" s="344"/>
      <c r="N32" s="344"/>
      <c r="O32" s="344"/>
      <c r="P32" s="344"/>
      <c r="Q32" s="43"/>
      <c r="R32" s="43"/>
      <c r="S32" s="43"/>
      <c r="T32" s="43"/>
      <c r="U32" s="43"/>
      <c r="V32" s="43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3"/>
      <c r="AG32" s="43"/>
      <c r="AH32" s="43"/>
      <c r="AI32" s="43"/>
      <c r="AJ32" s="43"/>
      <c r="AK32" s="343">
        <v>0</v>
      </c>
      <c r="AL32" s="344"/>
      <c r="AM32" s="344"/>
      <c r="AN32" s="344"/>
      <c r="AO32" s="344"/>
      <c r="AP32" s="43"/>
      <c r="AQ32" s="43"/>
      <c r="AR32" s="44"/>
      <c r="BE32" s="333"/>
    </row>
    <row r="33" spans="1:57" s="3" customFormat="1" ht="14.4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45">
        <v>0</v>
      </c>
      <c r="M33" s="344"/>
      <c r="N33" s="344"/>
      <c r="O33" s="344"/>
      <c r="P33" s="344"/>
      <c r="Q33" s="43"/>
      <c r="R33" s="43"/>
      <c r="S33" s="43"/>
      <c r="T33" s="43"/>
      <c r="U33" s="43"/>
      <c r="V33" s="43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3"/>
      <c r="AG33" s="43"/>
      <c r="AH33" s="43"/>
      <c r="AI33" s="43"/>
      <c r="AJ33" s="43"/>
      <c r="AK33" s="343">
        <v>0</v>
      </c>
      <c r="AL33" s="344"/>
      <c r="AM33" s="344"/>
      <c r="AN33" s="344"/>
      <c r="AO33" s="344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46" t="s">
        <v>48</v>
      </c>
      <c r="Y35" s="347"/>
      <c r="Z35" s="347"/>
      <c r="AA35" s="347"/>
      <c r="AB35" s="347"/>
      <c r="AC35" s="47"/>
      <c r="AD35" s="47"/>
      <c r="AE35" s="47"/>
      <c r="AF35" s="47"/>
      <c r="AG35" s="47"/>
      <c r="AH35" s="47"/>
      <c r="AI35" s="47"/>
      <c r="AJ35" s="47"/>
      <c r="AK35" s="348">
        <f>SUM(AK26:AK33)</f>
        <v>0</v>
      </c>
      <c r="AL35" s="347"/>
      <c r="AM35" s="347"/>
      <c r="AN35" s="347"/>
      <c r="AO35" s="349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IMPORT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0" t="str">
        <f>K6</f>
        <v>Kontrolní rozpočet - DH U Lipové Aleje - 01.08.2024</v>
      </c>
      <c r="M45" s="351"/>
      <c r="N45" s="351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2" t="str">
        <f>IF(AN8= "","",AN8)</f>
        <v>2. 8. 2024</v>
      </c>
      <c r="AN47" s="352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53" t="str">
        <f>IF(E17="","",E17)</f>
        <v>ERPLAN s.r.o.</v>
      </c>
      <c r="AN49" s="354"/>
      <c r="AO49" s="354"/>
      <c r="AP49" s="354"/>
      <c r="AQ49" s="38"/>
      <c r="AR49" s="41"/>
      <c r="AS49" s="355" t="s">
        <v>50</v>
      </c>
      <c r="AT49" s="35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53" t="str">
        <f>IF(E20="","",E20)</f>
        <v>ERPLAN s.r.o.</v>
      </c>
      <c r="AN50" s="354"/>
      <c r="AO50" s="354"/>
      <c r="AP50" s="354"/>
      <c r="AQ50" s="38"/>
      <c r="AR50" s="41"/>
      <c r="AS50" s="357"/>
      <c r="AT50" s="35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9"/>
      <c r="AT51" s="36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1" t="s">
        <v>51</v>
      </c>
      <c r="D52" s="362"/>
      <c r="E52" s="362"/>
      <c r="F52" s="362"/>
      <c r="G52" s="362"/>
      <c r="H52" s="68"/>
      <c r="I52" s="363" t="s">
        <v>52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4" t="s">
        <v>53</v>
      </c>
      <c r="AH52" s="362"/>
      <c r="AI52" s="362"/>
      <c r="AJ52" s="362"/>
      <c r="AK52" s="362"/>
      <c r="AL52" s="362"/>
      <c r="AM52" s="362"/>
      <c r="AN52" s="363" t="s">
        <v>54</v>
      </c>
      <c r="AO52" s="362"/>
      <c r="AP52" s="362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8">
        <f>ROUND(SUM(AG55:AG56),2)</f>
        <v>0</v>
      </c>
      <c r="AH54" s="368"/>
      <c r="AI54" s="368"/>
      <c r="AJ54" s="368"/>
      <c r="AK54" s="368"/>
      <c r="AL54" s="368"/>
      <c r="AM54" s="368"/>
      <c r="AN54" s="369">
        <f>SUM(AG54,AT54)</f>
        <v>0</v>
      </c>
      <c r="AO54" s="369"/>
      <c r="AP54" s="369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69</v>
      </c>
      <c r="BT54" s="86" t="s">
        <v>70</v>
      </c>
      <c r="BU54" s="87" t="s">
        <v>71</v>
      </c>
      <c r="BV54" s="86" t="s">
        <v>14</v>
      </c>
      <c r="BW54" s="86" t="s">
        <v>5</v>
      </c>
      <c r="BX54" s="86" t="s">
        <v>72</v>
      </c>
      <c r="CL54" s="86" t="s">
        <v>19</v>
      </c>
    </row>
    <row r="55" spans="1:91" s="7" customFormat="1" ht="16.5" customHeight="1">
      <c r="A55" s="88" t="s">
        <v>73</v>
      </c>
      <c r="B55" s="89"/>
      <c r="C55" s="90"/>
      <c r="D55" s="367" t="s">
        <v>74</v>
      </c>
      <c r="E55" s="367"/>
      <c r="F55" s="367"/>
      <c r="G55" s="367"/>
      <c r="H55" s="367"/>
      <c r="I55" s="91"/>
      <c r="J55" s="367" t="s">
        <v>75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'01 - Stavební část'!J30</f>
        <v>0</v>
      </c>
      <c r="AH55" s="366"/>
      <c r="AI55" s="366"/>
      <c r="AJ55" s="366"/>
      <c r="AK55" s="366"/>
      <c r="AL55" s="366"/>
      <c r="AM55" s="366"/>
      <c r="AN55" s="365">
        <f>SUM(AG55,AT55)</f>
        <v>0</v>
      </c>
      <c r="AO55" s="366"/>
      <c r="AP55" s="366"/>
      <c r="AQ55" s="92" t="s">
        <v>76</v>
      </c>
      <c r="AR55" s="93"/>
      <c r="AS55" s="94">
        <v>0</v>
      </c>
      <c r="AT55" s="95">
        <f>ROUND(SUM(AV55:AW55),2)</f>
        <v>0</v>
      </c>
      <c r="AU55" s="96">
        <f>'01 - Stavební část'!P85</f>
        <v>0</v>
      </c>
      <c r="AV55" s="95">
        <f>'01 - Stavební část'!J33</f>
        <v>0</v>
      </c>
      <c r="AW55" s="95">
        <f>'01 - Stavební část'!J34</f>
        <v>0</v>
      </c>
      <c r="AX55" s="95">
        <f>'01 - Stavební část'!J35</f>
        <v>0</v>
      </c>
      <c r="AY55" s="95">
        <f>'01 - Stavební část'!J36</f>
        <v>0</v>
      </c>
      <c r="AZ55" s="95">
        <f>'01 - Stavební část'!F33</f>
        <v>0</v>
      </c>
      <c r="BA55" s="95">
        <f>'01 - Stavební část'!F34</f>
        <v>0</v>
      </c>
      <c r="BB55" s="95">
        <f>'01 - Stavební část'!F35</f>
        <v>0</v>
      </c>
      <c r="BC55" s="95">
        <f>'01 - Stavební část'!F36</f>
        <v>0</v>
      </c>
      <c r="BD55" s="97">
        <f>'01 - Stavební část'!F37</f>
        <v>0</v>
      </c>
      <c r="BT55" s="98" t="s">
        <v>77</v>
      </c>
      <c r="BV55" s="98" t="s">
        <v>14</v>
      </c>
      <c r="BW55" s="98" t="s">
        <v>78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73</v>
      </c>
      <c r="B56" s="89"/>
      <c r="C56" s="90"/>
      <c r="D56" s="367" t="s">
        <v>80</v>
      </c>
      <c r="E56" s="367"/>
      <c r="F56" s="367"/>
      <c r="G56" s="367"/>
      <c r="H56" s="367"/>
      <c r="I56" s="91"/>
      <c r="J56" s="367" t="s">
        <v>81</v>
      </c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7"/>
      <c r="AE56" s="367"/>
      <c r="AF56" s="367"/>
      <c r="AG56" s="365">
        <f>'02 - VRN'!J30</f>
        <v>0</v>
      </c>
      <c r="AH56" s="366"/>
      <c r="AI56" s="366"/>
      <c r="AJ56" s="366"/>
      <c r="AK56" s="366"/>
      <c r="AL56" s="366"/>
      <c r="AM56" s="366"/>
      <c r="AN56" s="365">
        <f>SUM(AG56,AT56)</f>
        <v>0</v>
      </c>
      <c r="AO56" s="366"/>
      <c r="AP56" s="366"/>
      <c r="AQ56" s="92" t="s">
        <v>76</v>
      </c>
      <c r="AR56" s="93"/>
      <c r="AS56" s="99">
        <v>0</v>
      </c>
      <c r="AT56" s="100">
        <f>ROUND(SUM(AV56:AW56),2)</f>
        <v>0</v>
      </c>
      <c r="AU56" s="101">
        <f>'02 - VRN'!P81</f>
        <v>0</v>
      </c>
      <c r="AV56" s="100">
        <f>'02 - VRN'!J33</f>
        <v>0</v>
      </c>
      <c r="AW56" s="100">
        <f>'02 - VRN'!J34</f>
        <v>0</v>
      </c>
      <c r="AX56" s="100">
        <f>'02 - VRN'!J35</f>
        <v>0</v>
      </c>
      <c r="AY56" s="100">
        <f>'02 - VRN'!J36</f>
        <v>0</v>
      </c>
      <c r="AZ56" s="100">
        <f>'02 - VRN'!F33</f>
        <v>0</v>
      </c>
      <c r="BA56" s="100">
        <f>'02 - VRN'!F34</f>
        <v>0</v>
      </c>
      <c r="BB56" s="100">
        <f>'02 - VRN'!F35</f>
        <v>0</v>
      </c>
      <c r="BC56" s="100">
        <f>'02 - VRN'!F36</f>
        <v>0</v>
      </c>
      <c r="BD56" s="102">
        <f>'02 - VRN'!F37</f>
        <v>0</v>
      </c>
      <c r="BT56" s="98" t="s">
        <v>77</v>
      </c>
      <c r="BV56" s="98" t="s">
        <v>14</v>
      </c>
      <c r="BW56" s="98" t="s">
        <v>82</v>
      </c>
      <c r="BX56" s="98" t="s">
        <v>5</v>
      </c>
      <c r="CL56" s="98" t="s">
        <v>19</v>
      </c>
      <c r="CM56" s="98" t="s">
        <v>79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6F+iz5g0jq8vbU2AKvM5YUUxIdI2y9xalUr0kvfUJ117iz5XtHxsoN+mZ1DZCUWis8jURRbgmIeddFMfBN1+Cg==" saltValue="u/5fYOcwoaCWq4oKXkYx74xlGduY7TTNYZ5+bQ8x+PcucUI0FsAp5pEbP9heIcNdwVVB+McqGuzIHP9o18qNY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tavební část'!C2" display="/"/>
    <hyperlink ref="A56" location="'02 - VRN'!C2" display="/"/>
  </hyperlinks>
  <pageMargins left="0.39374999999999999" right="0.39374999999999999" top="0.39374999999999999" bottom="0.39374999999999999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78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" customHeight="1">
      <c r="B4" s="22"/>
      <c r="D4" s="105" t="s">
        <v>83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1" t="str">
        <f>'Rekapitulace stavby'!K6</f>
        <v>Kontrolní rozpočet - DH U Lipové Aleje - 01.08.2024</v>
      </c>
      <c r="F7" s="372"/>
      <c r="G7" s="372"/>
      <c r="H7" s="372"/>
      <c r="L7" s="22"/>
    </row>
    <row r="8" spans="1:46" s="2" customFormat="1" ht="12" customHeight="1">
      <c r="A8" s="36"/>
      <c r="B8" s="41"/>
      <c r="C8" s="36"/>
      <c r="D8" s="107" t="s">
        <v>84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3" t="s">
        <v>85</v>
      </c>
      <c r="F9" s="374"/>
      <c r="G9" s="374"/>
      <c r="H9" s="37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 xml:space="preserve"> 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5" t="str">
        <f>'Rekapitulace stavby'!E14</f>
        <v>Vyplň údaj</v>
      </c>
      <c r="F18" s="376"/>
      <c r="G18" s="376"/>
      <c r="H18" s="376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ERPLAN s.r.o.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ERPLAN s.r.o.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7" t="s">
        <v>19</v>
      </c>
      <c r="F27" s="377"/>
      <c r="G27" s="377"/>
      <c r="H27" s="37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ROUND((SUM(BE85:BE293)),  2)</f>
        <v>0</v>
      </c>
      <c r="G33" s="36"/>
      <c r="H33" s="36"/>
      <c r="I33" s="120">
        <v>0.21</v>
      </c>
      <c r="J33" s="119">
        <f>ROUND(((SUM(BE85:BE293))*I33),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ROUND((SUM(BF85:BF293)),  2)</f>
        <v>0</v>
      </c>
      <c r="G34" s="36"/>
      <c r="H34" s="36"/>
      <c r="I34" s="120">
        <v>0.12</v>
      </c>
      <c r="J34" s="119">
        <f>ROUND(((SUM(BF85:BF293))*I34),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ROUND((SUM(BG85:BG293)),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ROUND((SUM(BH85:BH293)),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ROUND((SUM(BI85:BI293)),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86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Kontrolní rozpočet - DH U Lipové Aleje - 01.08.2024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0" t="str">
        <f>E9</f>
        <v>01 - Stavební část</v>
      </c>
      <c r="F50" s="380"/>
      <c r="G50" s="380"/>
      <c r="H50" s="38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>ERPLAN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ERPLAN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87</v>
      </c>
      <c r="D57" s="133"/>
      <c r="E57" s="133"/>
      <c r="F57" s="133"/>
      <c r="G57" s="133"/>
      <c r="H57" s="133"/>
      <c r="I57" s="133"/>
      <c r="J57" s="134" t="s">
        <v>88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89</v>
      </c>
    </row>
    <row r="60" spans="1:47" s="9" customFormat="1" ht="24.9" customHeight="1">
      <c r="B60" s="136"/>
      <c r="C60" s="137"/>
      <c r="D60" s="138" t="s">
        <v>90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95" customHeight="1">
      <c r="B61" s="142"/>
      <c r="C61" s="143"/>
      <c r="D61" s="144" t="s">
        <v>91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95" customHeight="1">
      <c r="B62" s="142"/>
      <c r="C62" s="143"/>
      <c r="D62" s="144" t="s">
        <v>92</v>
      </c>
      <c r="E62" s="145"/>
      <c r="F62" s="145"/>
      <c r="G62" s="145"/>
      <c r="H62" s="145"/>
      <c r="I62" s="145"/>
      <c r="J62" s="146">
        <f>J149</f>
        <v>0</v>
      </c>
      <c r="K62" s="143"/>
      <c r="L62" s="147"/>
    </row>
    <row r="63" spans="1:47" s="10" customFormat="1" ht="19.95" customHeight="1">
      <c r="B63" s="142"/>
      <c r="C63" s="143"/>
      <c r="D63" s="144" t="s">
        <v>93</v>
      </c>
      <c r="E63" s="145"/>
      <c r="F63" s="145"/>
      <c r="G63" s="145"/>
      <c r="H63" s="145"/>
      <c r="I63" s="145"/>
      <c r="J63" s="146">
        <f>J191</f>
        <v>0</v>
      </c>
      <c r="K63" s="143"/>
      <c r="L63" s="147"/>
    </row>
    <row r="64" spans="1:47" s="10" customFormat="1" ht="19.95" customHeight="1">
      <c r="B64" s="142"/>
      <c r="C64" s="143"/>
      <c r="D64" s="144" t="s">
        <v>94</v>
      </c>
      <c r="E64" s="145"/>
      <c r="F64" s="145"/>
      <c r="G64" s="145"/>
      <c r="H64" s="145"/>
      <c r="I64" s="145"/>
      <c r="J64" s="146">
        <f>J238</f>
        <v>0</v>
      </c>
      <c r="K64" s="143"/>
      <c r="L64" s="147"/>
    </row>
    <row r="65" spans="1:31" s="10" customFormat="1" ht="19.95" customHeight="1">
      <c r="B65" s="142"/>
      <c r="C65" s="143"/>
      <c r="D65" s="144" t="s">
        <v>95</v>
      </c>
      <c r="E65" s="145"/>
      <c r="F65" s="145"/>
      <c r="G65" s="145"/>
      <c r="H65" s="145"/>
      <c r="I65" s="145"/>
      <c r="J65" s="146">
        <f>J290</f>
        <v>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" customHeight="1">
      <c r="A72" s="36"/>
      <c r="B72" s="37"/>
      <c r="C72" s="25" t="s">
        <v>96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8" t="str">
        <f>E7</f>
        <v>Kontrolní rozpočet - DH U Lipové Aleje - 01.08.2024</v>
      </c>
      <c r="F75" s="379"/>
      <c r="G75" s="379"/>
      <c r="H75" s="379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84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50" t="str">
        <f>E9</f>
        <v>01 - Stavební část</v>
      </c>
      <c r="F77" s="380"/>
      <c r="G77" s="380"/>
      <c r="H77" s="38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31" t="s">
        <v>23</v>
      </c>
      <c r="J79" s="61" t="str">
        <f>IF(J12="","",J12)</f>
        <v>2. 8. 2024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1" t="s">
        <v>25</v>
      </c>
      <c r="D81" s="38"/>
      <c r="E81" s="38"/>
      <c r="F81" s="29" t="str">
        <f>E15</f>
        <v xml:space="preserve"> </v>
      </c>
      <c r="G81" s="38"/>
      <c r="H81" s="38"/>
      <c r="I81" s="31" t="s">
        <v>30</v>
      </c>
      <c r="J81" s="34" t="str">
        <f>E21</f>
        <v>ERPLAN s.r.o.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28</v>
      </c>
      <c r="D82" s="38"/>
      <c r="E82" s="38"/>
      <c r="F82" s="29" t="str">
        <f>IF(E18="","",E18)</f>
        <v>Vyplň údaj</v>
      </c>
      <c r="G82" s="38"/>
      <c r="H82" s="38"/>
      <c r="I82" s="31" t="s">
        <v>33</v>
      </c>
      <c r="J82" s="34" t="str">
        <f>E24</f>
        <v>ERPLAN s.r.o.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97</v>
      </c>
      <c r="D84" s="151" t="s">
        <v>55</v>
      </c>
      <c r="E84" s="151" t="s">
        <v>51</v>
      </c>
      <c r="F84" s="151" t="s">
        <v>52</v>
      </c>
      <c r="G84" s="151" t="s">
        <v>98</v>
      </c>
      <c r="H84" s="151" t="s">
        <v>99</v>
      </c>
      <c r="I84" s="151" t="s">
        <v>100</v>
      </c>
      <c r="J84" s="151" t="s">
        <v>88</v>
      </c>
      <c r="K84" s="152" t="s">
        <v>101</v>
      </c>
      <c r="L84" s="153"/>
      <c r="M84" s="70" t="s">
        <v>19</v>
      </c>
      <c r="N84" s="71" t="s">
        <v>40</v>
      </c>
      <c r="O84" s="71" t="s">
        <v>102</v>
      </c>
      <c r="P84" s="71" t="s">
        <v>103</v>
      </c>
      <c r="Q84" s="71" t="s">
        <v>104</v>
      </c>
      <c r="R84" s="71" t="s">
        <v>105</v>
      </c>
      <c r="S84" s="71" t="s">
        <v>106</v>
      </c>
      <c r="T84" s="72" t="s">
        <v>107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8" customHeight="1">
      <c r="A85" s="36"/>
      <c r="B85" s="37"/>
      <c r="C85" s="77" t="s">
        <v>108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</f>
        <v>0</v>
      </c>
      <c r="Q85" s="74"/>
      <c r="R85" s="156">
        <f>R86</f>
        <v>0.49218076999999999</v>
      </c>
      <c r="S85" s="74"/>
      <c r="T85" s="157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69</v>
      </c>
      <c r="AU85" s="19" t="s">
        <v>89</v>
      </c>
      <c r="BK85" s="158">
        <f>BK86</f>
        <v>0</v>
      </c>
    </row>
    <row r="86" spans="1:65" s="12" customFormat="1" ht="25.95" customHeight="1">
      <c r="B86" s="159"/>
      <c r="C86" s="160"/>
      <c r="D86" s="161" t="s">
        <v>69</v>
      </c>
      <c r="E86" s="162" t="s">
        <v>109</v>
      </c>
      <c r="F86" s="162" t="s">
        <v>110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P87+P149+P191+P238+P290</f>
        <v>0</v>
      </c>
      <c r="Q86" s="167"/>
      <c r="R86" s="168">
        <f>R87+R149+R191+R238+R290</f>
        <v>0.49218076999999999</v>
      </c>
      <c r="S86" s="167"/>
      <c r="T86" s="169">
        <f>T87+T149+T191+T238+T290</f>
        <v>0</v>
      </c>
      <c r="AR86" s="170" t="s">
        <v>77</v>
      </c>
      <c r="AT86" s="171" t="s">
        <v>69</v>
      </c>
      <c r="AU86" s="171" t="s">
        <v>70</v>
      </c>
      <c r="AY86" s="170" t="s">
        <v>111</v>
      </c>
      <c r="BK86" s="172">
        <f>BK87+BK149+BK191+BK238+BK290</f>
        <v>0</v>
      </c>
    </row>
    <row r="87" spans="1:65" s="12" customFormat="1" ht="22.8" customHeight="1">
      <c r="B87" s="159"/>
      <c r="C87" s="160"/>
      <c r="D87" s="161" t="s">
        <v>69</v>
      </c>
      <c r="E87" s="173" t="s">
        <v>77</v>
      </c>
      <c r="F87" s="173" t="s">
        <v>112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SUM(P88:P148)</f>
        <v>0</v>
      </c>
      <c r="Q87" s="167"/>
      <c r="R87" s="168">
        <f>SUM(R88:R148)</f>
        <v>0</v>
      </c>
      <c r="S87" s="167"/>
      <c r="T87" s="169">
        <f>SUM(T88:T148)</f>
        <v>0</v>
      </c>
      <c r="AR87" s="170" t="s">
        <v>77</v>
      </c>
      <c r="AT87" s="171" t="s">
        <v>69</v>
      </c>
      <c r="AU87" s="171" t="s">
        <v>77</v>
      </c>
      <c r="AY87" s="170" t="s">
        <v>111</v>
      </c>
      <c r="BK87" s="172">
        <f>SUM(BK88:BK148)</f>
        <v>0</v>
      </c>
    </row>
    <row r="88" spans="1:65" s="2" customFormat="1" ht="24.15" customHeight="1">
      <c r="A88" s="36"/>
      <c r="B88" s="37"/>
      <c r="C88" s="175" t="s">
        <v>77</v>
      </c>
      <c r="D88" s="175" t="s">
        <v>113</v>
      </c>
      <c r="E88" s="176" t="s">
        <v>114</v>
      </c>
      <c r="F88" s="177" t="s">
        <v>115</v>
      </c>
      <c r="G88" s="178" t="s">
        <v>116</v>
      </c>
      <c r="H88" s="179">
        <v>392</v>
      </c>
      <c r="I88" s="180"/>
      <c r="J88" s="181">
        <f>ROUND(I88*H88,2)</f>
        <v>0</v>
      </c>
      <c r="K88" s="177" t="s">
        <v>117</v>
      </c>
      <c r="L88" s="41"/>
      <c r="M88" s="182" t="s">
        <v>19</v>
      </c>
      <c r="N88" s="183" t="s">
        <v>41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118</v>
      </c>
      <c r="AT88" s="186" t="s">
        <v>113</v>
      </c>
      <c r="AU88" s="186" t="s">
        <v>79</v>
      </c>
      <c r="AY88" s="19" t="s">
        <v>111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77</v>
      </c>
      <c r="BK88" s="187">
        <f>ROUND(I88*H88,2)</f>
        <v>0</v>
      </c>
      <c r="BL88" s="19" t="s">
        <v>118</v>
      </c>
      <c r="BM88" s="186" t="s">
        <v>79</v>
      </c>
    </row>
    <row r="89" spans="1:65" s="13" customFormat="1" ht="10.199999999999999">
      <c r="B89" s="188"/>
      <c r="C89" s="189"/>
      <c r="D89" s="190" t="s">
        <v>119</v>
      </c>
      <c r="E89" s="191" t="s">
        <v>19</v>
      </c>
      <c r="F89" s="192" t="s">
        <v>120</v>
      </c>
      <c r="G89" s="189"/>
      <c r="H89" s="191" t="s">
        <v>19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119</v>
      </c>
      <c r="AU89" s="198" t="s">
        <v>79</v>
      </c>
      <c r="AV89" s="13" t="s">
        <v>77</v>
      </c>
      <c r="AW89" s="13" t="s">
        <v>32</v>
      </c>
      <c r="AX89" s="13" t="s">
        <v>70</v>
      </c>
      <c r="AY89" s="198" t="s">
        <v>111</v>
      </c>
    </row>
    <row r="90" spans="1:65" s="14" customFormat="1" ht="10.199999999999999">
      <c r="B90" s="199"/>
      <c r="C90" s="200"/>
      <c r="D90" s="190" t="s">
        <v>119</v>
      </c>
      <c r="E90" s="201" t="s">
        <v>19</v>
      </c>
      <c r="F90" s="202" t="s">
        <v>121</v>
      </c>
      <c r="G90" s="200"/>
      <c r="H90" s="203">
        <v>392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119</v>
      </c>
      <c r="AU90" s="209" t="s">
        <v>79</v>
      </c>
      <c r="AV90" s="14" t="s">
        <v>79</v>
      </c>
      <c r="AW90" s="14" t="s">
        <v>32</v>
      </c>
      <c r="AX90" s="14" t="s">
        <v>70</v>
      </c>
      <c r="AY90" s="209" t="s">
        <v>111</v>
      </c>
    </row>
    <row r="91" spans="1:65" s="15" customFormat="1" ht="10.199999999999999">
      <c r="B91" s="210"/>
      <c r="C91" s="211"/>
      <c r="D91" s="190" t="s">
        <v>119</v>
      </c>
      <c r="E91" s="212" t="s">
        <v>19</v>
      </c>
      <c r="F91" s="213" t="s">
        <v>122</v>
      </c>
      <c r="G91" s="211"/>
      <c r="H91" s="214">
        <v>392</v>
      </c>
      <c r="I91" s="215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119</v>
      </c>
      <c r="AU91" s="220" t="s">
        <v>79</v>
      </c>
      <c r="AV91" s="15" t="s">
        <v>118</v>
      </c>
      <c r="AW91" s="15" t="s">
        <v>32</v>
      </c>
      <c r="AX91" s="15" t="s">
        <v>77</v>
      </c>
      <c r="AY91" s="220" t="s">
        <v>111</v>
      </c>
    </row>
    <row r="92" spans="1:65" s="2" customFormat="1" ht="24.15" customHeight="1">
      <c r="A92" s="36"/>
      <c r="B92" s="37"/>
      <c r="C92" s="175" t="s">
        <v>79</v>
      </c>
      <c r="D92" s="175" t="s">
        <v>113</v>
      </c>
      <c r="E92" s="176" t="s">
        <v>123</v>
      </c>
      <c r="F92" s="177" t="s">
        <v>124</v>
      </c>
      <c r="G92" s="178" t="s">
        <v>125</v>
      </c>
      <c r="H92" s="179">
        <v>32.365000000000002</v>
      </c>
      <c r="I92" s="180"/>
      <c r="J92" s="181">
        <f>ROUND(I92*H92,2)</f>
        <v>0</v>
      </c>
      <c r="K92" s="177" t="s">
        <v>126</v>
      </c>
      <c r="L92" s="41"/>
      <c r="M92" s="182" t="s">
        <v>19</v>
      </c>
      <c r="N92" s="183" t="s">
        <v>41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118</v>
      </c>
      <c r="AT92" s="186" t="s">
        <v>113</v>
      </c>
      <c r="AU92" s="186" t="s">
        <v>79</v>
      </c>
      <c r="AY92" s="19" t="s">
        <v>111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77</v>
      </c>
      <c r="BK92" s="187">
        <f>ROUND(I92*H92,2)</f>
        <v>0</v>
      </c>
      <c r="BL92" s="19" t="s">
        <v>118</v>
      </c>
      <c r="BM92" s="186" t="s">
        <v>118</v>
      </c>
    </row>
    <row r="93" spans="1:65" s="2" customFormat="1" ht="10.199999999999999">
      <c r="A93" s="36"/>
      <c r="B93" s="37"/>
      <c r="C93" s="38"/>
      <c r="D93" s="221" t="s">
        <v>127</v>
      </c>
      <c r="E93" s="38"/>
      <c r="F93" s="222" t="s">
        <v>128</v>
      </c>
      <c r="G93" s="38"/>
      <c r="H93" s="38"/>
      <c r="I93" s="223"/>
      <c r="J93" s="38"/>
      <c r="K93" s="38"/>
      <c r="L93" s="41"/>
      <c r="M93" s="224"/>
      <c r="N93" s="225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127</v>
      </c>
      <c r="AU93" s="19" t="s">
        <v>79</v>
      </c>
    </row>
    <row r="94" spans="1:65" s="13" customFormat="1" ht="10.199999999999999">
      <c r="B94" s="188"/>
      <c r="C94" s="189"/>
      <c r="D94" s="190" t="s">
        <v>119</v>
      </c>
      <c r="E94" s="191" t="s">
        <v>19</v>
      </c>
      <c r="F94" s="192" t="s">
        <v>129</v>
      </c>
      <c r="G94" s="189"/>
      <c r="H94" s="191" t="s">
        <v>19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119</v>
      </c>
      <c r="AU94" s="198" t="s">
        <v>79</v>
      </c>
      <c r="AV94" s="13" t="s">
        <v>77</v>
      </c>
      <c r="AW94" s="13" t="s">
        <v>32</v>
      </c>
      <c r="AX94" s="13" t="s">
        <v>70</v>
      </c>
      <c r="AY94" s="198" t="s">
        <v>111</v>
      </c>
    </row>
    <row r="95" spans="1:65" s="13" customFormat="1" ht="10.199999999999999">
      <c r="B95" s="188"/>
      <c r="C95" s="189"/>
      <c r="D95" s="190" t="s">
        <v>119</v>
      </c>
      <c r="E95" s="191" t="s">
        <v>19</v>
      </c>
      <c r="F95" s="192" t="s">
        <v>130</v>
      </c>
      <c r="G95" s="189"/>
      <c r="H95" s="191" t="s">
        <v>19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119</v>
      </c>
      <c r="AU95" s="198" t="s">
        <v>79</v>
      </c>
      <c r="AV95" s="13" t="s">
        <v>77</v>
      </c>
      <c r="AW95" s="13" t="s">
        <v>32</v>
      </c>
      <c r="AX95" s="13" t="s">
        <v>70</v>
      </c>
      <c r="AY95" s="198" t="s">
        <v>111</v>
      </c>
    </row>
    <row r="96" spans="1:65" s="14" customFormat="1" ht="10.199999999999999">
      <c r="B96" s="199"/>
      <c r="C96" s="200"/>
      <c r="D96" s="190" t="s">
        <v>119</v>
      </c>
      <c r="E96" s="201" t="s">
        <v>19</v>
      </c>
      <c r="F96" s="202" t="s">
        <v>131</v>
      </c>
      <c r="G96" s="200"/>
      <c r="H96" s="203">
        <v>8.5000000000000006E-2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119</v>
      </c>
      <c r="AU96" s="209" t="s">
        <v>79</v>
      </c>
      <c r="AV96" s="14" t="s">
        <v>79</v>
      </c>
      <c r="AW96" s="14" t="s">
        <v>32</v>
      </c>
      <c r="AX96" s="14" t="s">
        <v>70</v>
      </c>
      <c r="AY96" s="209" t="s">
        <v>111</v>
      </c>
    </row>
    <row r="97" spans="2:51" s="13" customFormat="1" ht="10.199999999999999">
      <c r="B97" s="188"/>
      <c r="C97" s="189"/>
      <c r="D97" s="190" t="s">
        <v>119</v>
      </c>
      <c r="E97" s="191" t="s">
        <v>19</v>
      </c>
      <c r="F97" s="192" t="s">
        <v>132</v>
      </c>
      <c r="G97" s="189"/>
      <c r="H97" s="191" t="s">
        <v>19</v>
      </c>
      <c r="I97" s="193"/>
      <c r="J97" s="189"/>
      <c r="K97" s="189"/>
      <c r="L97" s="194"/>
      <c r="M97" s="195"/>
      <c r="N97" s="196"/>
      <c r="O97" s="196"/>
      <c r="P97" s="196"/>
      <c r="Q97" s="196"/>
      <c r="R97" s="196"/>
      <c r="S97" s="196"/>
      <c r="T97" s="197"/>
      <c r="AT97" s="198" t="s">
        <v>119</v>
      </c>
      <c r="AU97" s="198" t="s">
        <v>79</v>
      </c>
      <c r="AV97" s="13" t="s">
        <v>77</v>
      </c>
      <c r="AW97" s="13" t="s">
        <v>32</v>
      </c>
      <c r="AX97" s="13" t="s">
        <v>70</v>
      </c>
      <c r="AY97" s="198" t="s">
        <v>111</v>
      </c>
    </row>
    <row r="98" spans="2:51" s="14" customFormat="1" ht="10.199999999999999">
      <c r="B98" s="199"/>
      <c r="C98" s="200"/>
      <c r="D98" s="190" t="s">
        <v>119</v>
      </c>
      <c r="E98" s="201" t="s">
        <v>19</v>
      </c>
      <c r="F98" s="202" t="s">
        <v>133</v>
      </c>
      <c r="G98" s="200"/>
      <c r="H98" s="203">
        <v>0.29599999999999999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119</v>
      </c>
      <c r="AU98" s="209" t="s">
        <v>79</v>
      </c>
      <c r="AV98" s="14" t="s">
        <v>79</v>
      </c>
      <c r="AW98" s="14" t="s">
        <v>32</v>
      </c>
      <c r="AX98" s="14" t="s">
        <v>70</v>
      </c>
      <c r="AY98" s="209" t="s">
        <v>111</v>
      </c>
    </row>
    <row r="99" spans="2:51" s="13" customFormat="1" ht="10.199999999999999">
      <c r="B99" s="188"/>
      <c r="C99" s="189"/>
      <c r="D99" s="190" t="s">
        <v>119</v>
      </c>
      <c r="E99" s="191" t="s">
        <v>19</v>
      </c>
      <c r="F99" s="192" t="s">
        <v>134</v>
      </c>
      <c r="G99" s="189"/>
      <c r="H99" s="191" t="s">
        <v>19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119</v>
      </c>
      <c r="AU99" s="198" t="s">
        <v>79</v>
      </c>
      <c r="AV99" s="13" t="s">
        <v>77</v>
      </c>
      <c r="AW99" s="13" t="s">
        <v>32</v>
      </c>
      <c r="AX99" s="13" t="s">
        <v>70</v>
      </c>
      <c r="AY99" s="198" t="s">
        <v>111</v>
      </c>
    </row>
    <row r="100" spans="2:51" s="14" customFormat="1" ht="10.199999999999999">
      <c r="B100" s="199"/>
      <c r="C100" s="200"/>
      <c r="D100" s="190" t="s">
        <v>119</v>
      </c>
      <c r="E100" s="201" t="s">
        <v>19</v>
      </c>
      <c r="F100" s="202" t="s">
        <v>135</v>
      </c>
      <c r="G100" s="200"/>
      <c r="H100" s="203">
        <v>0.66200000000000003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119</v>
      </c>
      <c r="AU100" s="209" t="s">
        <v>79</v>
      </c>
      <c r="AV100" s="14" t="s">
        <v>79</v>
      </c>
      <c r="AW100" s="14" t="s">
        <v>32</v>
      </c>
      <c r="AX100" s="14" t="s">
        <v>70</v>
      </c>
      <c r="AY100" s="209" t="s">
        <v>111</v>
      </c>
    </row>
    <row r="101" spans="2:51" s="13" customFormat="1" ht="10.199999999999999">
      <c r="B101" s="188"/>
      <c r="C101" s="189"/>
      <c r="D101" s="190" t="s">
        <v>119</v>
      </c>
      <c r="E101" s="191" t="s">
        <v>19</v>
      </c>
      <c r="F101" s="192" t="s">
        <v>136</v>
      </c>
      <c r="G101" s="189"/>
      <c r="H101" s="191" t="s">
        <v>19</v>
      </c>
      <c r="I101" s="193"/>
      <c r="J101" s="189"/>
      <c r="K101" s="189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119</v>
      </c>
      <c r="AU101" s="198" t="s">
        <v>79</v>
      </c>
      <c r="AV101" s="13" t="s">
        <v>77</v>
      </c>
      <c r="AW101" s="13" t="s">
        <v>32</v>
      </c>
      <c r="AX101" s="13" t="s">
        <v>70</v>
      </c>
      <c r="AY101" s="198" t="s">
        <v>111</v>
      </c>
    </row>
    <row r="102" spans="2:51" s="14" customFormat="1" ht="10.199999999999999">
      <c r="B102" s="199"/>
      <c r="C102" s="200"/>
      <c r="D102" s="190" t="s">
        <v>119</v>
      </c>
      <c r="E102" s="201" t="s">
        <v>19</v>
      </c>
      <c r="F102" s="202" t="s">
        <v>137</v>
      </c>
      <c r="G102" s="200"/>
      <c r="H102" s="203">
        <v>0.69399999999999995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119</v>
      </c>
      <c r="AU102" s="209" t="s">
        <v>79</v>
      </c>
      <c r="AV102" s="14" t="s">
        <v>79</v>
      </c>
      <c r="AW102" s="14" t="s">
        <v>32</v>
      </c>
      <c r="AX102" s="14" t="s">
        <v>70</v>
      </c>
      <c r="AY102" s="209" t="s">
        <v>111</v>
      </c>
    </row>
    <row r="103" spans="2:51" s="13" customFormat="1" ht="10.199999999999999">
      <c r="B103" s="188"/>
      <c r="C103" s="189"/>
      <c r="D103" s="190" t="s">
        <v>119</v>
      </c>
      <c r="E103" s="191" t="s">
        <v>19</v>
      </c>
      <c r="F103" s="192" t="s">
        <v>138</v>
      </c>
      <c r="G103" s="189"/>
      <c r="H103" s="191" t="s">
        <v>19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119</v>
      </c>
      <c r="AU103" s="198" t="s">
        <v>79</v>
      </c>
      <c r="AV103" s="13" t="s">
        <v>77</v>
      </c>
      <c r="AW103" s="13" t="s">
        <v>32</v>
      </c>
      <c r="AX103" s="13" t="s">
        <v>70</v>
      </c>
      <c r="AY103" s="198" t="s">
        <v>111</v>
      </c>
    </row>
    <row r="104" spans="2:51" s="14" customFormat="1" ht="10.199999999999999">
      <c r="B104" s="199"/>
      <c r="C104" s="200"/>
      <c r="D104" s="190" t="s">
        <v>119</v>
      </c>
      <c r="E104" s="201" t="s">
        <v>19</v>
      </c>
      <c r="F104" s="202" t="s">
        <v>139</v>
      </c>
      <c r="G104" s="200"/>
      <c r="H104" s="203">
        <v>0.1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119</v>
      </c>
      <c r="AU104" s="209" t="s">
        <v>79</v>
      </c>
      <c r="AV104" s="14" t="s">
        <v>79</v>
      </c>
      <c r="AW104" s="14" t="s">
        <v>32</v>
      </c>
      <c r="AX104" s="14" t="s">
        <v>70</v>
      </c>
      <c r="AY104" s="209" t="s">
        <v>111</v>
      </c>
    </row>
    <row r="105" spans="2:51" s="13" customFormat="1" ht="10.199999999999999">
      <c r="B105" s="188"/>
      <c r="C105" s="189"/>
      <c r="D105" s="190" t="s">
        <v>119</v>
      </c>
      <c r="E105" s="191" t="s">
        <v>19</v>
      </c>
      <c r="F105" s="192" t="s">
        <v>140</v>
      </c>
      <c r="G105" s="189"/>
      <c r="H105" s="191" t="s">
        <v>19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119</v>
      </c>
      <c r="AU105" s="198" t="s">
        <v>79</v>
      </c>
      <c r="AV105" s="13" t="s">
        <v>77</v>
      </c>
      <c r="AW105" s="13" t="s">
        <v>32</v>
      </c>
      <c r="AX105" s="13" t="s">
        <v>70</v>
      </c>
      <c r="AY105" s="198" t="s">
        <v>111</v>
      </c>
    </row>
    <row r="106" spans="2:51" s="14" customFormat="1" ht="10.199999999999999">
      <c r="B106" s="199"/>
      <c r="C106" s="200"/>
      <c r="D106" s="190" t="s">
        <v>119</v>
      </c>
      <c r="E106" s="201" t="s">
        <v>19</v>
      </c>
      <c r="F106" s="202" t="s">
        <v>141</v>
      </c>
      <c r="G106" s="200"/>
      <c r="H106" s="203">
        <v>4.375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119</v>
      </c>
      <c r="AU106" s="209" t="s">
        <v>79</v>
      </c>
      <c r="AV106" s="14" t="s">
        <v>79</v>
      </c>
      <c r="AW106" s="14" t="s">
        <v>32</v>
      </c>
      <c r="AX106" s="14" t="s">
        <v>70</v>
      </c>
      <c r="AY106" s="209" t="s">
        <v>111</v>
      </c>
    </row>
    <row r="107" spans="2:51" s="13" customFormat="1" ht="10.199999999999999">
      <c r="B107" s="188"/>
      <c r="C107" s="189"/>
      <c r="D107" s="190" t="s">
        <v>119</v>
      </c>
      <c r="E107" s="191" t="s">
        <v>19</v>
      </c>
      <c r="F107" s="192" t="s">
        <v>142</v>
      </c>
      <c r="G107" s="189"/>
      <c r="H107" s="191" t="s">
        <v>19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119</v>
      </c>
      <c r="AU107" s="198" t="s">
        <v>79</v>
      </c>
      <c r="AV107" s="13" t="s">
        <v>77</v>
      </c>
      <c r="AW107" s="13" t="s">
        <v>32</v>
      </c>
      <c r="AX107" s="13" t="s">
        <v>70</v>
      </c>
      <c r="AY107" s="198" t="s">
        <v>111</v>
      </c>
    </row>
    <row r="108" spans="2:51" s="14" customFormat="1" ht="10.199999999999999">
      <c r="B108" s="199"/>
      <c r="C108" s="200"/>
      <c r="D108" s="190" t="s">
        <v>119</v>
      </c>
      <c r="E108" s="201" t="s">
        <v>19</v>
      </c>
      <c r="F108" s="202" t="s">
        <v>143</v>
      </c>
      <c r="G108" s="200"/>
      <c r="H108" s="203">
        <v>8.19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119</v>
      </c>
      <c r="AU108" s="209" t="s">
        <v>79</v>
      </c>
      <c r="AV108" s="14" t="s">
        <v>79</v>
      </c>
      <c r="AW108" s="14" t="s">
        <v>32</v>
      </c>
      <c r="AX108" s="14" t="s">
        <v>70</v>
      </c>
      <c r="AY108" s="209" t="s">
        <v>111</v>
      </c>
    </row>
    <row r="109" spans="2:51" s="13" customFormat="1" ht="10.199999999999999">
      <c r="B109" s="188"/>
      <c r="C109" s="189"/>
      <c r="D109" s="190" t="s">
        <v>119</v>
      </c>
      <c r="E109" s="191" t="s">
        <v>19</v>
      </c>
      <c r="F109" s="192" t="s">
        <v>144</v>
      </c>
      <c r="G109" s="189"/>
      <c r="H109" s="191" t="s">
        <v>19</v>
      </c>
      <c r="I109" s="193"/>
      <c r="J109" s="189"/>
      <c r="K109" s="189"/>
      <c r="L109" s="194"/>
      <c r="M109" s="195"/>
      <c r="N109" s="196"/>
      <c r="O109" s="196"/>
      <c r="P109" s="196"/>
      <c r="Q109" s="196"/>
      <c r="R109" s="196"/>
      <c r="S109" s="196"/>
      <c r="T109" s="197"/>
      <c r="AT109" s="198" t="s">
        <v>119</v>
      </c>
      <c r="AU109" s="198" t="s">
        <v>79</v>
      </c>
      <c r="AV109" s="13" t="s">
        <v>77</v>
      </c>
      <c r="AW109" s="13" t="s">
        <v>32</v>
      </c>
      <c r="AX109" s="13" t="s">
        <v>70</v>
      </c>
      <c r="AY109" s="198" t="s">
        <v>111</v>
      </c>
    </row>
    <row r="110" spans="2:51" s="14" customFormat="1" ht="10.199999999999999">
      <c r="B110" s="199"/>
      <c r="C110" s="200"/>
      <c r="D110" s="190" t="s">
        <v>119</v>
      </c>
      <c r="E110" s="201" t="s">
        <v>19</v>
      </c>
      <c r="F110" s="202" t="s">
        <v>145</v>
      </c>
      <c r="G110" s="200"/>
      <c r="H110" s="203">
        <v>0.33900000000000002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119</v>
      </c>
      <c r="AU110" s="209" t="s">
        <v>79</v>
      </c>
      <c r="AV110" s="14" t="s">
        <v>79</v>
      </c>
      <c r="AW110" s="14" t="s">
        <v>32</v>
      </c>
      <c r="AX110" s="14" t="s">
        <v>70</v>
      </c>
      <c r="AY110" s="209" t="s">
        <v>111</v>
      </c>
    </row>
    <row r="111" spans="2:51" s="13" customFormat="1" ht="10.199999999999999">
      <c r="B111" s="188"/>
      <c r="C111" s="189"/>
      <c r="D111" s="190" t="s">
        <v>119</v>
      </c>
      <c r="E111" s="191" t="s">
        <v>19</v>
      </c>
      <c r="F111" s="192" t="s">
        <v>146</v>
      </c>
      <c r="G111" s="189"/>
      <c r="H111" s="191" t="s">
        <v>19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119</v>
      </c>
      <c r="AU111" s="198" t="s">
        <v>79</v>
      </c>
      <c r="AV111" s="13" t="s">
        <v>77</v>
      </c>
      <c r="AW111" s="13" t="s">
        <v>32</v>
      </c>
      <c r="AX111" s="13" t="s">
        <v>70</v>
      </c>
      <c r="AY111" s="198" t="s">
        <v>111</v>
      </c>
    </row>
    <row r="112" spans="2:51" s="14" customFormat="1" ht="10.199999999999999">
      <c r="B112" s="199"/>
      <c r="C112" s="200"/>
      <c r="D112" s="190" t="s">
        <v>119</v>
      </c>
      <c r="E112" s="201" t="s">
        <v>19</v>
      </c>
      <c r="F112" s="202" t="s">
        <v>147</v>
      </c>
      <c r="G112" s="200"/>
      <c r="H112" s="203">
        <v>6.5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119</v>
      </c>
      <c r="AU112" s="209" t="s">
        <v>79</v>
      </c>
      <c r="AV112" s="14" t="s">
        <v>79</v>
      </c>
      <c r="AW112" s="14" t="s">
        <v>32</v>
      </c>
      <c r="AX112" s="14" t="s">
        <v>70</v>
      </c>
      <c r="AY112" s="209" t="s">
        <v>111</v>
      </c>
    </row>
    <row r="113" spans="2:51" s="13" customFormat="1" ht="10.199999999999999">
      <c r="B113" s="188"/>
      <c r="C113" s="189"/>
      <c r="D113" s="190" t="s">
        <v>119</v>
      </c>
      <c r="E113" s="191" t="s">
        <v>19</v>
      </c>
      <c r="F113" s="192" t="s">
        <v>148</v>
      </c>
      <c r="G113" s="189"/>
      <c r="H113" s="191" t="s">
        <v>19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119</v>
      </c>
      <c r="AU113" s="198" t="s">
        <v>79</v>
      </c>
      <c r="AV113" s="13" t="s">
        <v>77</v>
      </c>
      <c r="AW113" s="13" t="s">
        <v>32</v>
      </c>
      <c r="AX113" s="13" t="s">
        <v>70</v>
      </c>
      <c r="AY113" s="198" t="s">
        <v>111</v>
      </c>
    </row>
    <row r="114" spans="2:51" s="14" customFormat="1" ht="10.199999999999999">
      <c r="B114" s="199"/>
      <c r="C114" s="200"/>
      <c r="D114" s="190" t="s">
        <v>119</v>
      </c>
      <c r="E114" s="201" t="s">
        <v>19</v>
      </c>
      <c r="F114" s="202" t="s">
        <v>149</v>
      </c>
      <c r="G114" s="200"/>
      <c r="H114" s="203">
        <v>1.417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119</v>
      </c>
      <c r="AU114" s="209" t="s">
        <v>79</v>
      </c>
      <c r="AV114" s="14" t="s">
        <v>79</v>
      </c>
      <c r="AW114" s="14" t="s">
        <v>32</v>
      </c>
      <c r="AX114" s="14" t="s">
        <v>70</v>
      </c>
      <c r="AY114" s="209" t="s">
        <v>111</v>
      </c>
    </row>
    <row r="115" spans="2:51" s="13" customFormat="1" ht="10.199999999999999">
      <c r="B115" s="188"/>
      <c r="C115" s="189"/>
      <c r="D115" s="190" t="s">
        <v>119</v>
      </c>
      <c r="E115" s="191" t="s">
        <v>19</v>
      </c>
      <c r="F115" s="192" t="s">
        <v>150</v>
      </c>
      <c r="G115" s="189"/>
      <c r="H115" s="191" t="s">
        <v>19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119</v>
      </c>
      <c r="AU115" s="198" t="s">
        <v>79</v>
      </c>
      <c r="AV115" s="13" t="s">
        <v>77</v>
      </c>
      <c r="AW115" s="13" t="s">
        <v>32</v>
      </c>
      <c r="AX115" s="13" t="s">
        <v>70</v>
      </c>
      <c r="AY115" s="198" t="s">
        <v>111</v>
      </c>
    </row>
    <row r="116" spans="2:51" s="14" customFormat="1" ht="10.199999999999999">
      <c r="B116" s="199"/>
      <c r="C116" s="200"/>
      <c r="D116" s="190" t="s">
        <v>119</v>
      </c>
      <c r="E116" s="201" t="s">
        <v>19</v>
      </c>
      <c r="F116" s="202" t="s">
        <v>151</v>
      </c>
      <c r="G116" s="200"/>
      <c r="H116" s="203">
        <v>0.58799999999999997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119</v>
      </c>
      <c r="AU116" s="209" t="s">
        <v>79</v>
      </c>
      <c r="AV116" s="14" t="s">
        <v>79</v>
      </c>
      <c r="AW116" s="14" t="s">
        <v>32</v>
      </c>
      <c r="AX116" s="14" t="s">
        <v>70</v>
      </c>
      <c r="AY116" s="209" t="s">
        <v>111</v>
      </c>
    </row>
    <row r="117" spans="2:51" s="13" customFormat="1" ht="10.199999999999999">
      <c r="B117" s="188"/>
      <c r="C117" s="189"/>
      <c r="D117" s="190" t="s">
        <v>119</v>
      </c>
      <c r="E117" s="191" t="s">
        <v>19</v>
      </c>
      <c r="F117" s="192" t="s">
        <v>152</v>
      </c>
      <c r="G117" s="189"/>
      <c r="H117" s="191" t="s">
        <v>19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119</v>
      </c>
      <c r="AU117" s="198" t="s">
        <v>79</v>
      </c>
      <c r="AV117" s="13" t="s">
        <v>77</v>
      </c>
      <c r="AW117" s="13" t="s">
        <v>32</v>
      </c>
      <c r="AX117" s="13" t="s">
        <v>70</v>
      </c>
      <c r="AY117" s="198" t="s">
        <v>111</v>
      </c>
    </row>
    <row r="118" spans="2:51" s="14" customFormat="1" ht="10.199999999999999">
      <c r="B118" s="199"/>
      <c r="C118" s="200"/>
      <c r="D118" s="190" t="s">
        <v>119</v>
      </c>
      <c r="E118" s="201" t="s">
        <v>19</v>
      </c>
      <c r="F118" s="202" t="s">
        <v>153</v>
      </c>
      <c r="G118" s="200"/>
      <c r="H118" s="203">
        <v>0.16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119</v>
      </c>
      <c r="AU118" s="209" t="s">
        <v>79</v>
      </c>
      <c r="AV118" s="14" t="s">
        <v>79</v>
      </c>
      <c r="AW118" s="14" t="s">
        <v>32</v>
      </c>
      <c r="AX118" s="14" t="s">
        <v>70</v>
      </c>
      <c r="AY118" s="209" t="s">
        <v>111</v>
      </c>
    </row>
    <row r="119" spans="2:51" s="13" customFormat="1" ht="10.199999999999999">
      <c r="B119" s="188"/>
      <c r="C119" s="189"/>
      <c r="D119" s="190" t="s">
        <v>119</v>
      </c>
      <c r="E119" s="191" t="s">
        <v>19</v>
      </c>
      <c r="F119" s="192" t="s">
        <v>154</v>
      </c>
      <c r="G119" s="189"/>
      <c r="H119" s="191" t="s">
        <v>19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119</v>
      </c>
      <c r="AU119" s="198" t="s">
        <v>79</v>
      </c>
      <c r="AV119" s="13" t="s">
        <v>77</v>
      </c>
      <c r="AW119" s="13" t="s">
        <v>32</v>
      </c>
      <c r="AX119" s="13" t="s">
        <v>70</v>
      </c>
      <c r="AY119" s="198" t="s">
        <v>111</v>
      </c>
    </row>
    <row r="120" spans="2:51" s="14" customFormat="1" ht="10.199999999999999">
      <c r="B120" s="199"/>
      <c r="C120" s="200"/>
      <c r="D120" s="190" t="s">
        <v>119</v>
      </c>
      <c r="E120" s="201" t="s">
        <v>19</v>
      </c>
      <c r="F120" s="202" t="s">
        <v>155</v>
      </c>
      <c r="G120" s="200"/>
      <c r="H120" s="203">
        <v>1.835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119</v>
      </c>
      <c r="AU120" s="209" t="s">
        <v>79</v>
      </c>
      <c r="AV120" s="14" t="s">
        <v>79</v>
      </c>
      <c r="AW120" s="14" t="s">
        <v>32</v>
      </c>
      <c r="AX120" s="14" t="s">
        <v>70</v>
      </c>
      <c r="AY120" s="209" t="s">
        <v>111</v>
      </c>
    </row>
    <row r="121" spans="2:51" s="13" customFormat="1" ht="10.199999999999999">
      <c r="B121" s="188"/>
      <c r="C121" s="189"/>
      <c r="D121" s="190" t="s">
        <v>119</v>
      </c>
      <c r="E121" s="191" t="s">
        <v>19</v>
      </c>
      <c r="F121" s="192" t="s">
        <v>156</v>
      </c>
      <c r="G121" s="189"/>
      <c r="H121" s="191" t="s">
        <v>19</v>
      </c>
      <c r="I121" s="193"/>
      <c r="J121" s="189"/>
      <c r="K121" s="189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119</v>
      </c>
      <c r="AU121" s="198" t="s">
        <v>79</v>
      </c>
      <c r="AV121" s="13" t="s">
        <v>77</v>
      </c>
      <c r="AW121" s="13" t="s">
        <v>32</v>
      </c>
      <c r="AX121" s="13" t="s">
        <v>70</v>
      </c>
      <c r="AY121" s="198" t="s">
        <v>111</v>
      </c>
    </row>
    <row r="122" spans="2:51" s="14" customFormat="1" ht="10.199999999999999">
      <c r="B122" s="199"/>
      <c r="C122" s="200"/>
      <c r="D122" s="190" t="s">
        <v>119</v>
      </c>
      <c r="E122" s="201" t="s">
        <v>19</v>
      </c>
      <c r="F122" s="202" t="s">
        <v>157</v>
      </c>
      <c r="G122" s="200"/>
      <c r="H122" s="203">
        <v>2.6909999999999998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119</v>
      </c>
      <c r="AU122" s="209" t="s">
        <v>79</v>
      </c>
      <c r="AV122" s="14" t="s">
        <v>79</v>
      </c>
      <c r="AW122" s="14" t="s">
        <v>32</v>
      </c>
      <c r="AX122" s="14" t="s">
        <v>70</v>
      </c>
      <c r="AY122" s="209" t="s">
        <v>111</v>
      </c>
    </row>
    <row r="123" spans="2:51" s="13" customFormat="1" ht="10.199999999999999">
      <c r="B123" s="188"/>
      <c r="C123" s="189"/>
      <c r="D123" s="190" t="s">
        <v>119</v>
      </c>
      <c r="E123" s="191" t="s">
        <v>19</v>
      </c>
      <c r="F123" s="192" t="s">
        <v>158</v>
      </c>
      <c r="G123" s="189"/>
      <c r="H123" s="191" t="s">
        <v>19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119</v>
      </c>
      <c r="AU123" s="198" t="s">
        <v>79</v>
      </c>
      <c r="AV123" s="13" t="s">
        <v>77</v>
      </c>
      <c r="AW123" s="13" t="s">
        <v>32</v>
      </c>
      <c r="AX123" s="13" t="s">
        <v>70</v>
      </c>
      <c r="AY123" s="198" t="s">
        <v>111</v>
      </c>
    </row>
    <row r="124" spans="2:51" s="14" customFormat="1" ht="10.199999999999999">
      <c r="B124" s="199"/>
      <c r="C124" s="200"/>
      <c r="D124" s="190" t="s">
        <v>119</v>
      </c>
      <c r="E124" s="201" t="s">
        <v>19</v>
      </c>
      <c r="F124" s="202" t="s">
        <v>159</v>
      </c>
      <c r="G124" s="200"/>
      <c r="H124" s="203">
        <v>2.9159999999999999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119</v>
      </c>
      <c r="AU124" s="209" t="s">
        <v>79</v>
      </c>
      <c r="AV124" s="14" t="s">
        <v>79</v>
      </c>
      <c r="AW124" s="14" t="s">
        <v>32</v>
      </c>
      <c r="AX124" s="14" t="s">
        <v>70</v>
      </c>
      <c r="AY124" s="209" t="s">
        <v>111</v>
      </c>
    </row>
    <row r="125" spans="2:51" s="13" customFormat="1" ht="10.199999999999999">
      <c r="B125" s="188"/>
      <c r="C125" s="189"/>
      <c r="D125" s="190" t="s">
        <v>119</v>
      </c>
      <c r="E125" s="191" t="s">
        <v>19</v>
      </c>
      <c r="F125" s="192" t="s">
        <v>160</v>
      </c>
      <c r="G125" s="189"/>
      <c r="H125" s="191" t="s">
        <v>19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119</v>
      </c>
      <c r="AU125" s="198" t="s">
        <v>79</v>
      </c>
      <c r="AV125" s="13" t="s">
        <v>77</v>
      </c>
      <c r="AW125" s="13" t="s">
        <v>32</v>
      </c>
      <c r="AX125" s="13" t="s">
        <v>70</v>
      </c>
      <c r="AY125" s="198" t="s">
        <v>111</v>
      </c>
    </row>
    <row r="126" spans="2:51" s="14" customFormat="1" ht="10.199999999999999">
      <c r="B126" s="199"/>
      <c r="C126" s="200"/>
      <c r="D126" s="190" t="s">
        <v>119</v>
      </c>
      <c r="E126" s="201" t="s">
        <v>19</v>
      </c>
      <c r="F126" s="202" t="s">
        <v>161</v>
      </c>
      <c r="G126" s="200"/>
      <c r="H126" s="203">
        <v>0.88200000000000001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119</v>
      </c>
      <c r="AU126" s="209" t="s">
        <v>79</v>
      </c>
      <c r="AV126" s="14" t="s">
        <v>79</v>
      </c>
      <c r="AW126" s="14" t="s">
        <v>32</v>
      </c>
      <c r="AX126" s="14" t="s">
        <v>70</v>
      </c>
      <c r="AY126" s="209" t="s">
        <v>111</v>
      </c>
    </row>
    <row r="127" spans="2:51" s="13" customFormat="1" ht="10.199999999999999">
      <c r="B127" s="188"/>
      <c r="C127" s="189"/>
      <c r="D127" s="190" t="s">
        <v>119</v>
      </c>
      <c r="E127" s="191" t="s">
        <v>19</v>
      </c>
      <c r="F127" s="192" t="s">
        <v>162</v>
      </c>
      <c r="G127" s="189"/>
      <c r="H127" s="191" t="s">
        <v>19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119</v>
      </c>
      <c r="AU127" s="198" t="s">
        <v>79</v>
      </c>
      <c r="AV127" s="13" t="s">
        <v>77</v>
      </c>
      <c r="AW127" s="13" t="s">
        <v>32</v>
      </c>
      <c r="AX127" s="13" t="s">
        <v>70</v>
      </c>
      <c r="AY127" s="198" t="s">
        <v>111</v>
      </c>
    </row>
    <row r="128" spans="2:51" s="14" customFormat="1" ht="10.199999999999999">
      <c r="B128" s="199"/>
      <c r="C128" s="200"/>
      <c r="D128" s="190" t="s">
        <v>119</v>
      </c>
      <c r="E128" s="201" t="s">
        <v>19</v>
      </c>
      <c r="F128" s="202" t="s">
        <v>163</v>
      </c>
      <c r="G128" s="200"/>
      <c r="H128" s="203">
        <v>0.16200000000000001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119</v>
      </c>
      <c r="AU128" s="209" t="s">
        <v>79</v>
      </c>
      <c r="AV128" s="14" t="s">
        <v>79</v>
      </c>
      <c r="AW128" s="14" t="s">
        <v>32</v>
      </c>
      <c r="AX128" s="14" t="s">
        <v>70</v>
      </c>
      <c r="AY128" s="209" t="s">
        <v>111</v>
      </c>
    </row>
    <row r="129" spans="1:65" s="13" customFormat="1" ht="10.199999999999999">
      <c r="B129" s="188"/>
      <c r="C129" s="189"/>
      <c r="D129" s="190" t="s">
        <v>119</v>
      </c>
      <c r="E129" s="191" t="s">
        <v>19</v>
      </c>
      <c r="F129" s="192" t="s">
        <v>164</v>
      </c>
      <c r="G129" s="189"/>
      <c r="H129" s="191" t="s">
        <v>19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119</v>
      </c>
      <c r="AU129" s="198" t="s">
        <v>79</v>
      </c>
      <c r="AV129" s="13" t="s">
        <v>77</v>
      </c>
      <c r="AW129" s="13" t="s">
        <v>32</v>
      </c>
      <c r="AX129" s="13" t="s">
        <v>70</v>
      </c>
      <c r="AY129" s="198" t="s">
        <v>111</v>
      </c>
    </row>
    <row r="130" spans="1:65" s="14" customFormat="1" ht="10.199999999999999">
      <c r="B130" s="199"/>
      <c r="C130" s="200"/>
      <c r="D130" s="190" t="s">
        <v>119</v>
      </c>
      <c r="E130" s="201" t="s">
        <v>19</v>
      </c>
      <c r="F130" s="202" t="s">
        <v>165</v>
      </c>
      <c r="G130" s="200"/>
      <c r="H130" s="203">
        <v>0.47299999999999998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119</v>
      </c>
      <c r="AU130" s="209" t="s">
        <v>79</v>
      </c>
      <c r="AV130" s="14" t="s">
        <v>79</v>
      </c>
      <c r="AW130" s="14" t="s">
        <v>32</v>
      </c>
      <c r="AX130" s="14" t="s">
        <v>70</v>
      </c>
      <c r="AY130" s="209" t="s">
        <v>111</v>
      </c>
    </row>
    <row r="131" spans="1:65" s="15" customFormat="1" ht="10.199999999999999">
      <c r="B131" s="210"/>
      <c r="C131" s="211"/>
      <c r="D131" s="190" t="s">
        <v>119</v>
      </c>
      <c r="E131" s="212" t="s">
        <v>19</v>
      </c>
      <c r="F131" s="213" t="s">
        <v>122</v>
      </c>
      <c r="G131" s="211"/>
      <c r="H131" s="214">
        <v>32.365000000000002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119</v>
      </c>
      <c r="AU131" s="220" t="s">
        <v>79</v>
      </c>
      <c r="AV131" s="15" t="s">
        <v>118</v>
      </c>
      <c r="AW131" s="15" t="s">
        <v>32</v>
      </c>
      <c r="AX131" s="15" t="s">
        <v>77</v>
      </c>
      <c r="AY131" s="220" t="s">
        <v>111</v>
      </c>
    </row>
    <row r="132" spans="1:65" s="2" customFormat="1" ht="24.15" customHeight="1">
      <c r="A132" s="36"/>
      <c r="B132" s="37"/>
      <c r="C132" s="175" t="s">
        <v>166</v>
      </c>
      <c r="D132" s="175" t="s">
        <v>113</v>
      </c>
      <c r="E132" s="176" t="s">
        <v>167</v>
      </c>
      <c r="F132" s="177" t="s">
        <v>168</v>
      </c>
      <c r="G132" s="178" t="s">
        <v>116</v>
      </c>
      <c r="H132" s="179">
        <v>197</v>
      </c>
      <c r="I132" s="180"/>
      <c r="J132" s="181">
        <f>ROUND(I132*H132,2)</f>
        <v>0</v>
      </c>
      <c r="K132" s="177" t="s">
        <v>117</v>
      </c>
      <c r="L132" s="41"/>
      <c r="M132" s="182" t="s">
        <v>19</v>
      </c>
      <c r="N132" s="183" t="s">
        <v>41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118</v>
      </c>
      <c r="AT132" s="186" t="s">
        <v>113</v>
      </c>
      <c r="AU132" s="186" t="s">
        <v>79</v>
      </c>
      <c r="AY132" s="19" t="s">
        <v>111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77</v>
      </c>
      <c r="BK132" s="187">
        <f>ROUND(I132*H132,2)</f>
        <v>0</v>
      </c>
      <c r="BL132" s="19" t="s">
        <v>118</v>
      </c>
      <c r="BM132" s="186" t="s">
        <v>169</v>
      </c>
    </row>
    <row r="133" spans="1:65" s="13" customFormat="1" ht="10.199999999999999">
      <c r="B133" s="188"/>
      <c r="C133" s="189"/>
      <c r="D133" s="190" t="s">
        <v>119</v>
      </c>
      <c r="E133" s="191" t="s">
        <v>19</v>
      </c>
      <c r="F133" s="192" t="s">
        <v>170</v>
      </c>
      <c r="G133" s="189"/>
      <c r="H133" s="191" t="s">
        <v>19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119</v>
      </c>
      <c r="AU133" s="198" t="s">
        <v>79</v>
      </c>
      <c r="AV133" s="13" t="s">
        <v>77</v>
      </c>
      <c r="AW133" s="13" t="s">
        <v>32</v>
      </c>
      <c r="AX133" s="13" t="s">
        <v>70</v>
      </c>
      <c r="AY133" s="198" t="s">
        <v>111</v>
      </c>
    </row>
    <row r="134" spans="1:65" s="14" customFormat="1" ht="10.199999999999999">
      <c r="B134" s="199"/>
      <c r="C134" s="200"/>
      <c r="D134" s="190" t="s">
        <v>119</v>
      </c>
      <c r="E134" s="201" t="s">
        <v>19</v>
      </c>
      <c r="F134" s="202" t="s">
        <v>171</v>
      </c>
      <c r="G134" s="200"/>
      <c r="H134" s="203">
        <v>197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119</v>
      </c>
      <c r="AU134" s="209" t="s">
        <v>79</v>
      </c>
      <c r="AV134" s="14" t="s">
        <v>79</v>
      </c>
      <c r="AW134" s="14" t="s">
        <v>32</v>
      </c>
      <c r="AX134" s="14" t="s">
        <v>70</v>
      </c>
      <c r="AY134" s="209" t="s">
        <v>111</v>
      </c>
    </row>
    <row r="135" spans="1:65" s="15" customFormat="1" ht="10.199999999999999">
      <c r="B135" s="210"/>
      <c r="C135" s="211"/>
      <c r="D135" s="190" t="s">
        <v>119</v>
      </c>
      <c r="E135" s="212" t="s">
        <v>19</v>
      </c>
      <c r="F135" s="213" t="s">
        <v>122</v>
      </c>
      <c r="G135" s="211"/>
      <c r="H135" s="214">
        <v>197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119</v>
      </c>
      <c r="AU135" s="220" t="s">
        <v>79</v>
      </c>
      <c r="AV135" s="15" t="s">
        <v>118</v>
      </c>
      <c r="AW135" s="15" t="s">
        <v>32</v>
      </c>
      <c r="AX135" s="15" t="s">
        <v>77</v>
      </c>
      <c r="AY135" s="220" t="s">
        <v>111</v>
      </c>
    </row>
    <row r="136" spans="1:65" s="2" customFormat="1" ht="37.799999999999997" customHeight="1">
      <c r="A136" s="36"/>
      <c r="B136" s="37"/>
      <c r="C136" s="175" t="s">
        <v>118</v>
      </c>
      <c r="D136" s="175" t="s">
        <v>113</v>
      </c>
      <c r="E136" s="176" t="s">
        <v>172</v>
      </c>
      <c r="F136" s="177" t="s">
        <v>173</v>
      </c>
      <c r="G136" s="178" t="s">
        <v>125</v>
      </c>
      <c r="H136" s="179">
        <v>142.465</v>
      </c>
      <c r="I136" s="180"/>
      <c r="J136" s="181">
        <f>ROUND(I136*H136,2)</f>
        <v>0</v>
      </c>
      <c r="K136" s="177" t="s">
        <v>117</v>
      </c>
      <c r="L136" s="41"/>
      <c r="M136" s="182" t="s">
        <v>19</v>
      </c>
      <c r="N136" s="183" t="s">
        <v>41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118</v>
      </c>
      <c r="AT136" s="186" t="s">
        <v>113</v>
      </c>
      <c r="AU136" s="186" t="s">
        <v>79</v>
      </c>
      <c r="AY136" s="19" t="s">
        <v>111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77</v>
      </c>
      <c r="BK136" s="187">
        <f>ROUND(I136*H136,2)</f>
        <v>0</v>
      </c>
      <c r="BL136" s="19" t="s">
        <v>118</v>
      </c>
      <c r="BM136" s="186" t="s">
        <v>174</v>
      </c>
    </row>
    <row r="137" spans="1:65" s="14" customFormat="1" ht="10.199999999999999">
      <c r="B137" s="199"/>
      <c r="C137" s="200"/>
      <c r="D137" s="190" t="s">
        <v>119</v>
      </c>
      <c r="E137" s="201" t="s">
        <v>19</v>
      </c>
      <c r="F137" s="202" t="s">
        <v>175</v>
      </c>
      <c r="G137" s="200"/>
      <c r="H137" s="203">
        <v>110.1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119</v>
      </c>
      <c r="AU137" s="209" t="s">
        <v>79</v>
      </c>
      <c r="AV137" s="14" t="s">
        <v>79</v>
      </c>
      <c r="AW137" s="14" t="s">
        <v>32</v>
      </c>
      <c r="AX137" s="14" t="s">
        <v>70</v>
      </c>
      <c r="AY137" s="209" t="s">
        <v>111</v>
      </c>
    </row>
    <row r="138" spans="1:65" s="14" customFormat="1" ht="10.199999999999999">
      <c r="B138" s="199"/>
      <c r="C138" s="200"/>
      <c r="D138" s="190" t="s">
        <v>119</v>
      </c>
      <c r="E138" s="201" t="s">
        <v>19</v>
      </c>
      <c r="F138" s="202" t="s">
        <v>176</v>
      </c>
      <c r="G138" s="200"/>
      <c r="H138" s="203">
        <v>32.365000000000002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119</v>
      </c>
      <c r="AU138" s="209" t="s">
        <v>79</v>
      </c>
      <c r="AV138" s="14" t="s">
        <v>79</v>
      </c>
      <c r="AW138" s="14" t="s">
        <v>32</v>
      </c>
      <c r="AX138" s="14" t="s">
        <v>70</v>
      </c>
      <c r="AY138" s="209" t="s">
        <v>111</v>
      </c>
    </row>
    <row r="139" spans="1:65" s="15" customFormat="1" ht="10.199999999999999">
      <c r="B139" s="210"/>
      <c r="C139" s="211"/>
      <c r="D139" s="190" t="s">
        <v>119</v>
      </c>
      <c r="E139" s="212" t="s">
        <v>19</v>
      </c>
      <c r="F139" s="213" t="s">
        <v>122</v>
      </c>
      <c r="G139" s="211"/>
      <c r="H139" s="214">
        <v>142.465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119</v>
      </c>
      <c r="AU139" s="220" t="s">
        <v>79</v>
      </c>
      <c r="AV139" s="15" t="s">
        <v>118</v>
      </c>
      <c r="AW139" s="15" t="s">
        <v>32</v>
      </c>
      <c r="AX139" s="15" t="s">
        <v>77</v>
      </c>
      <c r="AY139" s="220" t="s">
        <v>111</v>
      </c>
    </row>
    <row r="140" spans="1:65" s="2" customFormat="1" ht="24.15" customHeight="1">
      <c r="A140" s="36"/>
      <c r="B140" s="37"/>
      <c r="C140" s="175" t="s">
        <v>177</v>
      </c>
      <c r="D140" s="175" t="s">
        <v>113</v>
      </c>
      <c r="E140" s="176" t="s">
        <v>178</v>
      </c>
      <c r="F140" s="177" t="s">
        <v>179</v>
      </c>
      <c r="G140" s="178" t="s">
        <v>180</v>
      </c>
      <c r="H140" s="179">
        <v>256.43599999999998</v>
      </c>
      <c r="I140" s="180"/>
      <c r="J140" s="181">
        <f>ROUND(I140*H140,2)</f>
        <v>0</v>
      </c>
      <c r="K140" s="177" t="s">
        <v>117</v>
      </c>
      <c r="L140" s="41"/>
      <c r="M140" s="182" t="s">
        <v>19</v>
      </c>
      <c r="N140" s="183" t="s">
        <v>41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118</v>
      </c>
      <c r="AT140" s="186" t="s">
        <v>113</v>
      </c>
      <c r="AU140" s="186" t="s">
        <v>79</v>
      </c>
      <c r="AY140" s="19" t="s">
        <v>111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77</v>
      </c>
      <c r="BK140" s="187">
        <f>ROUND(I140*H140,2)</f>
        <v>0</v>
      </c>
      <c r="BL140" s="19" t="s">
        <v>118</v>
      </c>
      <c r="BM140" s="186" t="s">
        <v>181</v>
      </c>
    </row>
    <row r="141" spans="1:65" s="14" customFormat="1" ht="10.199999999999999">
      <c r="B141" s="199"/>
      <c r="C141" s="200"/>
      <c r="D141" s="190" t="s">
        <v>119</v>
      </c>
      <c r="E141" s="201" t="s">
        <v>19</v>
      </c>
      <c r="F141" s="202" t="s">
        <v>182</v>
      </c>
      <c r="G141" s="200"/>
      <c r="H141" s="203">
        <v>256.43599999999998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119</v>
      </c>
      <c r="AU141" s="209" t="s">
        <v>79</v>
      </c>
      <c r="AV141" s="14" t="s">
        <v>79</v>
      </c>
      <c r="AW141" s="14" t="s">
        <v>32</v>
      </c>
      <c r="AX141" s="14" t="s">
        <v>70</v>
      </c>
      <c r="AY141" s="209" t="s">
        <v>111</v>
      </c>
    </row>
    <row r="142" spans="1:65" s="15" customFormat="1" ht="10.199999999999999">
      <c r="B142" s="210"/>
      <c r="C142" s="211"/>
      <c r="D142" s="190" t="s">
        <v>119</v>
      </c>
      <c r="E142" s="212" t="s">
        <v>19</v>
      </c>
      <c r="F142" s="213" t="s">
        <v>122</v>
      </c>
      <c r="G142" s="211"/>
      <c r="H142" s="214">
        <v>256.43599999999998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119</v>
      </c>
      <c r="AU142" s="220" t="s">
        <v>79</v>
      </c>
      <c r="AV142" s="15" t="s">
        <v>118</v>
      </c>
      <c r="AW142" s="15" t="s">
        <v>32</v>
      </c>
      <c r="AX142" s="15" t="s">
        <v>77</v>
      </c>
      <c r="AY142" s="220" t="s">
        <v>111</v>
      </c>
    </row>
    <row r="143" spans="1:65" s="2" customFormat="1" ht="24.15" customHeight="1">
      <c r="A143" s="36"/>
      <c r="B143" s="37"/>
      <c r="C143" s="175" t="s">
        <v>169</v>
      </c>
      <c r="D143" s="175" t="s">
        <v>113</v>
      </c>
      <c r="E143" s="176" t="s">
        <v>183</v>
      </c>
      <c r="F143" s="177" t="s">
        <v>184</v>
      </c>
      <c r="G143" s="178" t="s">
        <v>180</v>
      </c>
      <c r="H143" s="179">
        <v>256.43599999999998</v>
      </c>
      <c r="I143" s="180"/>
      <c r="J143" s="181">
        <f>ROUND(I143*H143,2)</f>
        <v>0</v>
      </c>
      <c r="K143" s="177" t="s">
        <v>117</v>
      </c>
      <c r="L143" s="41"/>
      <c r="M143" s="182" t="s">
        <v>19</v>
      </c>
      <c r="N143" s="183" t="s">
        <v>41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118</v>
      </c>
      <c r="AT143" s="186" t="s">
        <v>113</v>
      </c>
      <c r="AU143" s="186" t="s">
        <v>79</v>
      </c>
      <c r="AY143" s="19" t="s">
        <v>111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77</v>
      </c>
      <c r="BK143" s="187">
        <f>ROUND(I143*H143,2)</f>
        <v>0</v>
      </c>
      <c r="BL143" s="19" t="s">
        <v>118</v>
      </c>
      <c r="BM143" s="186" t="s">
        <v>185</v>
      </c>
    </row>
    <row r="144" spans="1:65" s="14" customFormat="1" ht="10.199999999999999">
      <c r="B144" s="199"/>
      <c r="C144" s="200"/>
      <c r="D144" s="190" t="s">
        <v>119</v>
      </c>
      <c r="E144" s="201" t="s">
        <v>19</v>
      </c>
      <c r="F144" s="202" t="s">
        <v>182</v>
      </c>
      <c r="G144" s="200"/>
      <c r="H144" s="203">
        <v>256.43599999999998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119</v>
      </c>
      <c r="AU144" s="209" t="s">
        <v>79</v>
      </c>
      <c r="AV144" s="14" t="s">
        <v>79</v>
      </c>
      <c r="AW144" s="14" t="s">
        <v>32</v>
      </c>
      <c r="AX144" s="14" t="s">
        <v>70</v>
      </c>
      <c r="AY144" s="209" t="s">
        <v>111</v>
      </c>
    </row>
    <row r="145" spans="1:65" s="15" customFormat="1" ht="10.199999999999999">
      <c r="B145" s="210"/>
      <c r="C145" s="211"/>
      <c r="D145" s="190" t="s">
        <v>119</v>
      </c>
      <c r="E145" s="212" t="s">
        <v>19</v>
      </c>
      <c r="F145" s="213" t="s">
        <v>122</v>
      </c>
      <c r="G145" s="211"/>
      <c r="H145" s="214">
        <v>256.43599999999998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119</v>
      </c>
      <c r="AU145" s="220" t="s">
        <v>79</v>
      </c>
      <c r="AV145" s="15" t="s">
        <v>118</v>
      </c>
      <c r="AW145" s="15" t="s">
        <v>32</v>
      </c>
      <c r="AX145" s="15" t="s">
        <v>77</v>
      </c>
      <c r="AY145" s="220" t="s">
        <v>111</v>
      </c>
    </row>
    <row r="146" spans="1:65" s="2" customFormat="1" ht="24.15" customHeight="1">
      <c r="A146" s="36"/>
      <c r="B146" s="37"/>
      <c r="C146" s="175" t="s">
        <v>186</v>
      </c>
      <c r="D146" s="175" t="s">
        <v>113</v>
      </c>
      <c r="E146" s="176" t="s">
        <v>187</v>
      </c>
      <c r="F146" s="177" t="s">
        <v>188</v>
      </c>
      <c r="G146" s="178" t="s">
        <v>180</v>
      </c>
      <c r="H146" s="179">
        <v>256.43599999999998</v>
      </c>
      <c r="I146" s="180"/>
      <c r="J146" s="181">
        <f>ROUND(I146*H146,2)</f>
        <v>0</v>
      </c>
      <c r="K146" s="177" t="s">
        <v>117</v>
      </c>
      <c r="L146" s="41"/>
      <c r="M146" s="182" t="s">
        <v>19</v>
      </c>
      <c r="N146" s="183" t="s">
        <v>41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118</v>
      </c>
      <c r="AT146" s="186" t="s">
        <v>113</v>
      </c>
      <c r="AU146" s="186" t="s">
        <v>79</v>
      </c>
      <c r="AY146" s="19" t="s">
        <v>111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77</v>
      </c>
      <c r="BK146" s="187">
        <f>ROUND(I146*H146,2)</f>
        <v>0</v>
      </c>
      <c r="BL146" s="19" t="s">
        <v>118</v>
      </c>
      <c r="BM146" s="186" t="s">
        <v>189</v>
      </c>
    </row>
    <row r="147" spans="1:65" s="14" customFormat="1" ht="10.199999999999999">
      <c r="B147" s="199"/>
      <c r="C147" s="200"/>
      <c r="D147" s="190" t="s">
        <v>119</v>
      </c>
      <c r="E147" s="201" t="s">
        <v>19</v>
      </c>
      <c r="F147" s="202" t="s">
        <v>182</v>
      </c>
      <c r="G147" s="200"/>
      <c r="H147" s="203">
        <v>256.43599999999998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119</v>
      </c>
      <c r="AU147" s="209" t="s">
        <v>79</v>
      </c>
      <c r="AV147" s="14" t="s">
        <v>79</v>
      </c>
      <c r="AW147" s="14" t="s">
        <v>32</v>
      </c>
      <c r="AX147" s="14" t="s">
        <v>70</v>
      </c>
      <c r="AY147" s="209" t="s">
        <v>111</v>
      </c>
    </row>
    <row r="148" spans="1:65" s="15" customFormat="1" ht="10.199999999999999">
      <c r="B148" s="210"/>
      <c r="C148" s="211"/>
      <c r="D148" s="190" t="s">
        <v>119</v>
      </c>
      <c r="E148" s="212" t="s">
        <v>19</v>
      </c>
      <c r="F148" s="213" t="s">
        <v>122</v>
      </c>
      <c r="G148" s="211"/>
      <c r="H148" s="214">
        <v>256.43599999999998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119</v>
      </c>
      <c r="AU148" s="220" t="s">
        <v>79</v>
      </c>
      <c r="AV148" s="15" t="s">
        <v>118</v>
      </c>
      <c r="AW148" s="15" t="s">
        <v>32</v>
      </c>
      <c r="AX148" s="15" t="s">
        <v>77</v>
      </c>
      <c r="AY148" s="220" t="s">
        <v>111</v>
      </c>
    </row>
    <row r="149" spans="1:65" s="12" customFormat="1" ht="22.8" customHeight="1">
      <c r="B149" s="159"/>
      <c r="C149" s="160"/>
      <c r="D149" s="161" t="s">
        <v>69</v>
      </c>
      <c r="E149" s="173" t="s">
        <v>79</v>
      </c>
      <c r="F149" s="173" t="s">
        <v>190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f>SUM(P150:P190)</f>
        <v>0</v>
      </c>
      <c r="Q149" s="167"/>
      <c r="R149" s="168">
        <f>SUM(R150:R190)</f>
        <v>0.49218076999999999</v>
      </c>
      <c r="S149" s="167"/>
      <c r="T149" s="169">
        <f>SUM(T150:T190)</f>
        <v>0</v>
      </c>
      <c r="AR149" s="170" t="s">
        <v>77</v>
      </c>
      <c r="AT149" s="171" t="s">
        <v>69</v>
      </c>
      <c r="AU149" s="171" t="s">
        <v>77</v>
      </c>
      <c r="AY149" s="170" t="s">
        <v>111</v>
      </c>
      <c r="BK149" s="172">
        <f>SUM(BK150:BK190)</f>
        <v>0</v>
      </c>
    </row>
    <row r="150" spans="1:65" s="2" customFormat="1" ht="24.15" customHeight="1">
      <c r="A150" s="36"/>
      <c r="B150" s="37"/>
      <c r="C150" s="175" t="s">
        <v>191</v>
      </c>
      <c r="D150" s="175" t="s">
        <v>113</v>
      </c>
      <c r="E150" s="176" t="s">
        <v>192</v>
      </c>
      <c r="F150" s="177" t="s">
        <v>193</v>
      </c>
      <c r="G150" s="178" t="s">
        <v>125</v>
      </c>
      <c r="H150" s="179">
        <v>5.3520000000000003</v>
      </c>
      <c r="I150" s="180"/>
      <c r="J150" s="181">
        <f>ROUND(I150*H150,2)</f>
        <v>0</v>
      </c>
      <c r="K150" s="177" t="s">
        <v>117</v>
      </c>
      <c r="L150" s="41"/>
      <c r="M150" s="182" t="s">
        <v>19</v>
      </c>
      <c r="N150" s="183" t="s">
        <v>41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118</v>
      </c>
      <c r="AT150" s="186" t="s">
        <v>113</v>
      </c>
      <c r="AU150" s="186" t="s">
        <v>79</v>
      </c>
      <c r="AY150" s="19" t="s">
        <v>111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77</v>
      </c>
      <c r="BK150" s="187">
        <f>ROUND(I150*H150,2)</f>
        <v>0</v>
      </c>
      <c r="BL150" s="19" t="s">
        <v>118</v>
      </c>
      <c r="BM150" s="186" t="s">
        <v>194</v>
      </c>
    </row>
    <row r="151" spans="1:65" s="13" customFormat="1" ht="10.199999999999999">
      <c r="B151" s="188"/>
      <c r="C151" s="189"/>
      <c r="D151" s="190" t="s">
        <v>119</v>
      </c>
      <c r="E151" s="191" t="s">
        <v>19</v>
      </c>
      <c r="F151" s="192" t="s">
        <v>132</v>
      </c>
      <c r="G151" s="189"/>
      <c r="H151" s="191" t="s">
        <v>19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119</v>
      </c>
      <c r="AU151" s="198" t="s">
        <v>79</v>
      </c>
      <c r="AV151" s="13" t="s">
        <v>77</v>
      </c>
      <c r="AW151" s="13" t="s">
        <v>32</v>
      </c>
      <c r="AX151" s="13" t="s">
        <v>70</v>
      </c>
      <c r="AY151" s="198" t="s">
        <v>111</v>
      </c>
    </row>
    <row r="152" spans="1:65" s="14" customFormat="1" ht="10.199999999999999">
      <c r="B152" s="199"/>
      <c r="C152" s="200"/>
      <c r="D152" s="190" t="s">
        <v>119</v>
      </c>
      <c r="E152" s="201" t="s">
        <v>19</v>
      </c>
      <c r="F152" s="202" t="s">
        <v>195</v>
      </c>
      <c r="G152" s="200"/>
      <c r="H152" s="203">
        <v>0.21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119</v>
      </c>
      <c r="AU152" s="209" t="s">
        <v>79</v>
      </c>
      <c r="AV152" s="14" t="s">
        <v>79</v>
      </c>
      <c r="AW152" s="14" t="s">
        <v>32</v>
      </c>
      <c r="AX152" s="14" t="s">
        <v>70</v>
      </c>
      <c r="AY152" s="209" t="s">
        <v>111</v>
      </c>
    </row>
    <row r="153" spans="1:65" s="13" customFormat="1" ht="10.199999999999999">
      <c r="B153" s="188"/>
      <c r="C153" s="189"/>
      <c r="D153" s="190" t="s">
        <v>119</v>
      </c>
      <c r="E153" s="191" t="s">
        <v>19</v>
      </c>
      <c r="F153" s="192" t="s">
        <v>134</v>
      </c>
      <c r="G153" s="189"/>
      <c r="H153" s="191" t="s">
        <v>19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119</v>
      </c>
      <c r="AU153" s="198" t="s">
        <v>79</v>
      </c>
      <c r="AV153" s="13" t="s">
        <v>77</v>
      </c>
      <c r="AW153" s="13" t="s">
        <v>32</v>
      </c>
      <c r="AX153" s="13" t="s">
        <v>70</v>
      </c>
      <c r="AY153" s="198" t="s">
        <v>111</v>
      </c>
    </row>
    <row r="154" spans="1:65" s="14" customFormat="1" ht="10.199999999999999">
      <c r="B154" s="199"/>
      <c r="C154" s="200"/>
      <c r="D154" s="190" t="s">
        <v>119</v>
      </c>
      <c r="E154" s="201" t="s">
        <v>19</v>
      </c>
      <c r="F154" s="202" t="s">
        <v>196</v>
      </c>
      <c r="G154" s="200"/>
      <c r="H154" s="203">
        <v>0.16200000000000001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119</v>
      </c>
      <c r="AU154" s="209" t="s">
        <v>79</v>
      </c>
      <c r="AV154" s="14" t="s">
        <v>79</v>
      </c>
      <c r="AW154" s="14" t="s">
        <v>32</v>
      </c>
      <c r="AX154" s="14" t="s">
        <v>70</v>
      </c>
      <c r="AY154" s="209" t="s">
        <v>111</v>
      </c>
    </row>
    <row r="155" spans="1:65" s="13" customFormat="1" ht="10.199999999999999">
      <c r="B155" s="188"/>
      <c r="C155" s="189"/>
      <c r="D155" s="190" t="s">
        <v>119</v>
      </c>
      <c r="E155" s="191" t="s">
        <v>19</v>
      </c>
      <c r="F155" s="192" t="s">
        <v>144</v>
      </c>
      <c r="G155" s="189"/>
      <c r="H155" s="191" t="s">
        <v>19</v>
      </c>
      <c r="I155" s="193"/>
      <c r="J155" s="189"/>
      <c r="K155" s="189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119</v>
      </c>
      <c r="AU155" s="198" t="s">
        <v>79</v>
      </c>
      <c r="AV155" s="13" t="s">
        <v>77</v>
      </c>
      <c r="AW155" s="13" t="s">
        <v>32</v>
      </c>
      <c r="AX155" s="13" t="s">
        <v>70</v>
      </c>
      <c r="AY155" s="198" t="s">
        <v>111</v>
      </c>
    </row>
    <row r="156" spans="1:65" s="14" customFormat="1" ht="10.199999999999999">
      <c r="B156" s="199"/>
      <c r="C156" s="200"/>
      <c r="D156" s="190" t="s">
        <v>119</v>
      </c>
      <c r="E156" s="201" t="s">
        <v>19</v>
      </c>
      <c r="F156" s="202" t="s">
        <v>197</v>
      </c>
      <c r="G156" s="200"/>
      <c r="H156" s="203">
        <v>1.4E-2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119</v>
      </c>
      <c r="AU156" s="209" t="s">
        <v>79</v>
      </c>
      <c r="AV156" s="14" t="s">
        <v>79</v>
      </c>
      <c r="AW156" s="14" t="s">
        <v>32</v>
      </c>
      <c r="AX156" s="14" t="s">
        <v>70</v>
      </c>
      <c r="AY156" s="209" t="s">
        <v>111</v>
      </c>
    </row>
    <row r="157" spans="1:65" s="13" customFormat="1" ht="10.199999999999999">
      <c r="B157" s="188"/>
      <c r="C157" s="189"/>
      <c r="D157" s="190" t="s">
        <v>119</v>
      </c>
      <c r="E157" s="191" t="s">
        <v>19</v>
      </c>
      <c r="F157" s="192" t="s">
        <v>148</v>
      </c>
      <c r="G157" s="189"/>
      <c r="H157" s="191" t="s">
        <v>19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119</v>
      </c>
      <c r="AU157" s="198" t="s">
        <v>79</v>
      </c>
      <c r="AV157" s="13" t="s">
        <v>77</v>
      </c>
      <c r="AW157" s="13" t="s">
        <v>32</v>
      </c>
      <c r="AX157" s="13" t="s">
        <v>70</v>
      </c>
      <c r="AY157" s="198" t="s">
        <v>111</v>
      </c>
    </row>
    <row r="158" spans="1:65" s="14" customFormat="1" ht="10.199999999999999">
      <c r="B158" s="199"/>
      <c r="C158" s="200"/>
      <c r="D158" s="190" t="s">
        <v>119</v>
      </c>
      <c r="E158" s="201" t="s">
        <v>19</v>
      </c>
      <c r="F158" s="202" t="s">
        <v>198</v>
      </c>
      <c r="G158" s="200"/>
      <c r="H158" s="203">
        <v>7.4999999999999997E-2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119</v>
      </c>
      <c r="AU158" s="209" t="s">
        <v>79</v>
      </c>
      <c r="AV158" s="14" t="s">
        <v>79</v>
      </c>
      <c r="AW158" s="14" t="s">
        <v>32</v>
      </c>
      <c r="AX158" s="14" t="s">
        <v>70</v>
      </c>
      <c r="AY158" s="209" t="s">
        <v>111</v>
      </c>
    </row>
    <row r="159" spans="1:65" s="13" customFormat="1" ht="10.199999999999999">
      <c r="B159" s="188"/>
      <c r="C159" s="189"/>
      <c r="D159" s="190" t="s">
        <v>119</v>
      </c>
      <c r="E159" s="191" t="s">
        <v>19</v>
      </c>
      <c r="F159" s="192" t="s">
        <v>154</v>
      </c>
      <c r="G159" s="189"/>
      <c r="H159" s="191" t="s">
        <v>19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119</v>
      </c>
      <c r="AU159" s="198" t="s">
        <v>79</v>
      </c>
      <c r="AV159" s="13" t="s">
        <v>77</v>
      </c>
      <c r="AW159" s="13" t="s">
        <v>32</v>
      </c>
      <c r="AX159" s="13" t="s">
        <v>70</v>
      </c>
      <c r="AY159" s="198" t="s">
        <v>111</v>
      </c>
    </row>
    <row r="160" spans="1:65" s="14" customFormat="1" ht="10.199999999999999">
      <c r="B160" s="199"/>
      <c r="C160" s="200"/>
      <c r="D160" s="190" t="s">
        <v>119</v>
      </c>
      <c r="E160" s="201" t="s">
        <v>19</v>
      </c>
      <c r="F160" s="202" t="s">
        <v>199</v>
      </c>
      <c r="G160" s="200"/>
      <c r="H160" s="203">
        <v>0.97099999999999997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119</v>
      </c>
      <c r="AU160" s="209" t="s">
        <v>79</v>
      </c>
      <c r="AV160" s="14" t="s">
        <v>79</v>
      </c>
      <c r="AW160" s="14" t="s">
        <v>32</v>
      </c>
      <c r="AX160" s="14" t="s">
        <v>70</v>
      </c>
      <c r="AY160" s="209" t="s">
        <v>111</v>
      </c>
    </row>
    <row r="161" spans="1:65" s="13" customFormat="1" ht="10.199999999999999">
      <c r="B161" s="188"/>
      <c r="C161" s="189"/>
      <c r="D161" s="190" t="s">
        <v>119</v>
      </c>
      <c r="E161" s="191" t="s">
        <v>19</v>
      </c>
      <c r="F161" s="192" t="s">
        <v>156</v>
      </c>
      <c r="G161" s="189"/>
      <c r="H161" s="191" t="s">
        <v>19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119</v>
      </c>
      <c r="AU161" s="198" t="s">
        <v>79</v>
      </c>
      <c r="AV161" s="13" t="s">
        <v>77</v>
      </c>
      <c r="AW161" s="13" t="s">
        <v>32</v>
      </c>
      <c r="AX161" s="13" t="s">
        <v>70</v>
      </c>
      <c r="AY161" s="198" t="s">
        <v>111</v>
      </c>
    </row>
    <row r="162" spans="1:65" s="14" customFormat="1" ht="10.199999999999999">
      <c r="B162" s="199"/>
      <c r="C162" s="200"/>
      <c r="D162" s="190" t="s">
        <v>119</v>
      </c>
      <c r="E162" s="201" t="s">
        <v>19</v>
      </c>
      <c r="F162" s="202" t="s">
        <v>200</v>
      </c>
      <c r="G162" s="200"/>
      <c r="H162" s="203">
        <v>1.4950000000000001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119</v>
      </c>
      <c r="AU162" s="209" t="s">
        <v>79</v>
      </c>
      <c r="AV162" s="14" t="s">
        <v>79</v>
      </c>
      <c r="AW162" s="14" t="s">
        <v>32</v>
      </c>
      <c r="AX162" s="14" t="s">
        <v>70</v>
      </c>
      <c r="AY162" s="209" t="s">
        <v>111</v>
      </c>
    </row>
    <row r="163" spans="1:65" s="13" customFormat="1" ht="10.199999999999999">
      <c r="B163" s="188"/>
      <c r="C163" s="189"/>
      <c r="D163" s="190" t="s">
        <v>119</v>
      </c>
      <c r="E163" s="191" t="s">
        <v>19</v>
      </c>
      <c r="F163" s="192" t="s">
        <v>158</v>
      </c>
      <c r="G163" s="189"/>
      <c r="H163" s="191" t="s">
        <v>19</v>
      </c>
      <c r="I163" s="193"/>
      <c r="J163" s="189"/>
      <c r="K163" s="189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119</v>
      </c>
      <c r="AU163" s="198" t="s">
        <v>79</v>
      </c>
      <c r="AV163" s="13" t="s">
        <v>77</v>
      </c>
      <c r="AW163" s="13" t="s">
        <v>32</v>
      </c>
      <c r="AX163" s="13" t="s">
        <v>70</v>
      </c>
      <c r="AY163" s="198" t="s">
        <v>111</v>
      </c>
    </row>
    <row r="164" spans="1:65" s="14" customFormat="1" ht="10.199999999999999">
      <c r="B164" s="199"/>
      <c r="C164" s="200"/>
      <c r="D164" s="190" t="s">
        <v>119</v>
      </c>
      <c r="E164" s="201" t="s">
        <v>19</v>
      </c>
      <c r="F164" s="202" t="s">
        <v>201</v>
      </c>
      <c r="G164" s="200"/>
      <c r="H164" s="203">
        <v>1.62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119</v>
      </c>
      <c r="AU164" s="209" t="s">
        <v>79</v>
      </c>
      <c r="AV164" s="14" t="s">
        <v>79</v>
      </c>
      <c r="AW164" s="14" t="s">
        <v>32</v>
      </c>
      <c r="AX164" s="14" t="s">
        <v>70</v>
      </c>
      <c r="AY164" s="209" t="s">
        <v>111</v>
      </c>
    </row>
    <row r="165" spans="1:65" s="13" customFormat="1" ht="10.199999999999999">
      <c r="B165" s="188"/>
      <c r="C165" s="189"/>
      <c r="D165" s="190" t="s">
        <v>119</v>
      </c>
      <c r="E165" s="191" t="s">
        <v>19</v>
      </c>
      <c r="F165" s="192" t="s">
        <v>160</v>
      </c>
      <c r="G165" s="189"/>
      <c r="H165" s="191" t="s">
        <v>19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119</v>
      </c>
      <c r="AU165" s="198" t="s">
        <v>79</v>
      </c>
      <c r="AV165" s="13" t="s">
        <v>77</v>
      </c>
      <c r="AW165" s="13" t="s">
        <v>32</v>
      </c>
      <c r="AX165" s="13" t="s">
        <v>70</v>
      </c>
      <c r="AY165" s="198" t="s">
        <v>111</v>
      </c>
    </row>
    <row r="166" spans="1:65" s="14" customFormat="1" ht="10.199999999999999">
      <c r="B166" s="199"/>
      <c r="C166" s="200"/>
      <c r="D166" s="190" t="s">
        <v>119</v>
      </c>
      <c r="E166" s="201" t="s">
        <v>19</v>
      </c>
      <c r="F166" s="202" t="s">
        <v>202</v>
      </c>
      <c r="G166" s="200"/>
      <c r="H166" s="203">
        <v>0.49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119</v>
      </c>
      <c r="AU166" s="209" t="s">
        <v>79</v>
      </c>
      <c r="AV166" s="14" t="s">
        <v>79</v>
      </c>
      <c r="AW166" s="14" t="s">
        <v>32</v>
      </c>
      <c r="AX166" s="14" t="s">
        <v>70</v>
      </c>
      <c r="AY166" s="209" t="s">
        <v>111</v>
      </c>
    </row>
    <row r="167" spans="1:65" s="13" customFormat="1" ht="10.199999999999999">
      <c r="B167" s="188"/>
      <c r="C167" s="189"/>
      <c r="D167" s="190" t="s">
        <v>119</v>
      </c>
      <c r="E167" s="191" t="s">
        <v>19</v>
      </c>
      <c r="F167" s="192" t="s">
        <v>164</v>
      </c>
      <c r="G167" s="189"/>
      <c r="H167" s="191" t="s">
        <v>19</v>
      </c>
      <c r="I167" s="193"/>
      <c r="J167" s="189"/>
      <c r="K167" s="189"/>
      <c r="L167" s="194"/>
      <c r="M167" s="195"/>
      <c r="N167" s="196"/>
      <c r="O167" s="196"/>
      <c r="P167" s="196"/>
      <c r="Q167" s="196"/>
      <c r="R167" s="196"/>
      <c r="S167" s="196"/>
      <c r="T167" s="197"/>
      <c r="AT167" s="198" t="s">
        <v>119</v>
      </c>
      <c r="AU167" s="198" t="s">
        <v>79</v>
      </c>
      <c r="AV167" s="13" t="s">
        <v>77</v>
      </c>
      <c r="AW167" s="13" t="s">
        <v>32</v>
      </c>
      <c r="AX167" s="13" t="s">
        <v>70</v>
      </c>
      <c r="AY167" s="198" t="s">
        <v>111</v>
      </c>
    </row>
    <row r="168" spans="1:65" s="14" customFormat="1" ht="10.199999999999999">
      <c r="B168" s="199"/>
      <c r="C168" s="200"/>
      <c r="D168" s="190" t="s">
        <v>119</v>
      </c>
      <c r="E168" s="201" t="s">
        <v>19</v>
      </c>
      <c r="F168" s="202" t="s">
        <v>203</v>
      </c>
      <c r="G168" s="200"/>
      <c r="H168" s="203">
        <v>0.315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119</v>
      </c>
      <c r="AU168" s="209" t="s">
        <v>79</v>
      </c>
      <c r="AV168" s="14" t="s">
        <v>79</v>
      </c>
      <c r="AW168" s="14" t="s">
        <v>32</v>
      </c>
      <c r="AX168" s="14" t="s">
        <v>70</v>
      </c>
      <c r="AY168" s="209" t="s">
        <v>111</v>
      </c>
    </row>
    <row r="169" spans="1:65" s="15" customFormat="1" ht="10.199999999999999">
      <c r="B169" s="210"/>
      <c r="C169" s="211"/>
      <c r="D169" s="190" t="s">
        <v>119</v>
      </c>
      <c r="E169" s="212" t="s">
        <v>19</v>
      </c>
      <c r="F169" s="213" t="s">
        <v>122</v>
      </c>
      <c r="G169" s="211"/>
      <c r="H169" s="214">
        <v>5.3520000000000003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119</v>
      </c>
      <c r="AU169" s="220" t="s">
        <v>79</v>
      </c>
      <c r="AV169" s="15" t="s">
        <v>118</v>
      </c>
      <c r="AW169" s="15" t="s">
        <v>32</v>
      </c>
      <c r="AX169" s="15" t="s">
        <v>77</v>
      </c>
      <c r="AY169" s="220" t="s">
        <v>111</v>
      </c>
    </row>
    <row r="170" spans="1:65" s="2" customFormat="1" ht="24.15" customHeight="1">
      <c r="A170" s="36"/>
      <c r="B170" s="37"/>
      <c r="C170" s="175" t="s">
        <v>204</v>
      </c>
      <c r="D170" s="175" t="s">
        <v>113</v>
      </c>
      <c r="E170" s="176" t="s">
        <v>205</v>
      </c>
      <c r="F170" s="177" t="s">
        <v>206</v>
      </c>
      <c r="G170" s="178" t="s">
        <v>125</v>
      </c>
      <c r="H170" s="179">
        <v>19.065000000000001</v>
      </c>
      <c r="I170" s="180"/>
      <c r="J170" s="181">
        <f>ROUND(I170*H170,2)</f>
        <v>0</v>
      </c>
      <c r="K170" s="177" t="s">
        <v>117</v>
      </c>
      <c r="L170" s="41"/>
      <c r="M170" s="182" t="s">
        <v>19</v>
      </c>
      <c r="N170" s="183" t="s">
        <v>41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118</v>
      </c>
      <c r="AT170" s="186" t="s">
        <v>113</v>
      </c>
      <c r="AU170" s="186" t="s">
        <v>79</v>
      </c>
      <c r="AY170" s="19" t="s">
        <v>111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77</v>
      </c>
      <c r="BK170" s="187">
        <f>ROUND(I170*H170,2)</f>
        <v>0</v>
      </c>
      <c r="BL170" s="19" t="s">
        <v>118</v>
      </c>
      <c r="BM170" s="186" t="s">
        <v>207</v>
      </c>
    </row>
    <row r="171" spans="1:65" s="13" customFormat="1" ht="10.199999999999999">
      <c r="B171" s="188"/>
      <c r="C171" s="189"/>
      <c r="D171" s="190" t="s">
        <v>119</v>
      </c>
      <c r="E171" s="191" t="s">
        <v>19</v>
      </c>
      <c r="F171" s="192" t="s">
        <v>208</v>
      </c>
      <c r="G171" s="189"/>
      <c r="H171" s="191" t="s">
        <v>19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119</v>
      </c>
      <c r="AU171" s="198" t="s">
        <v>79</v>
      </c>
      <c r="AV171" s="13" t="s">
        <v>77</v>
      </c>
      <c r="AW171" s="13" t="s">
        <v>32</v>
      </c>
      <c r="AX171" s="13" t="s">
        <v>70</v>
      </c>
      <c r="AY171" s="198" t="s">
        <v>111</v>
      </c>
    </row>
    <row r="172" spans="1:65" s="13" customFormat="1" ht="10.199999999999999">
      <c r="B172" s="188"/>
      <c r="C172" s="189"/>
      <c r="D172" s="190" t="s">
        <v>119</v>
      </c>
      <c r="E172" s="191" t="s">
        <v>19</v>
      </c>
      <c r="F172" s="192" t="s">
        <v>140</v>
      </c>
      <c r="G172" s="189"/>
      <c r="H172" s="191" t="s">
        <v>19</v>
      </c>
      <c r="I172" s="193"/>
      <c r="J172" s="189"/>
      <c r="K172" s="189"/>
      <c r="L172" s="194"/>
      <c r="M172" s="195"/>
      <c r="N172" s="196"/>
      <c r="O172" s="196"/>
      <c r="P172" s="196"/>
      <c r="Q172" s="196"/>
      <c r="R172" s="196"/>
      <c r="S172" s="196"/>
      <c r="T172" s="197"/>
      <c r="AT172" s="198" t="s">
        <v>119</v>
      </c>
      <c r="AU172" s="198" t="s">
        <v>79</v>
      </c>
      <c r="AV172" s="13" t="s">
        <v>77</v>
      </c>
      <c r="AW172" s="13" t="s">
        <v>32</v>
      </c>
      <c r="AX172" s="13" t="s">
        <v>70</v>
      </c>
      <c r="AY172" s="198" t="s">
        <v>111</v>
      </c>
    </row>
    <row r="173" spans="1:65" s="14" customFormat="1" ht="10.199999999999999">
      <c r="B173" s="199"/>
      <c r="C173" s="200"/>
      <c r="D173" s="190" t="s">
        <v>119</v>
      </c>
      <c r="E173" s="201" t="s">
        <v>19</v>
      </c>
      <c r="F173" s="202" t="s">
        <v>141</v>
      </c>
      <c r="G173" s="200"/>
      <c r="H173" s="203">
        <v>4.375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119</v>
      </c>
      <c r="AU173" s="209" t="s">
        <v>79</v>
      </c>
      <c r="AV173" s="14" t="s">
        <v>79</v>
      </c>
      <c r="AW173" s="14" t="s">
        <v>32</v>
      </c>
      <c r="AX173" s="14" t="s">
        <v>70</v>
      </c>
      <c r="AY173" s="209" t="s">
        <v>111</v>
      </c>
    </row>
    <row r="174" spans="1:65" s="13" customFormat="1" ht="10.199999999999999">
      <c r="B174" s="188"/>
      <c r="C174" s="189"/>
      <c r="D174" s="190" t="s">
        <v>119</v>
      </c>
      <c r="E174" s="191" t="s">
        <v>19</v>
      </c>
      <c r="F174" s="192" t="s">
        <v>142</v>
      </c>
      <c r="G174" s="189"/>
      <c r="H174" s="191" t="s">
        <v>19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119</v>
      </c>
      <c r="AU174" s="198" t="s">
        <v>79</v>
      </c>
      <c r="AV174" s="13" t="s">
        <v>77</v>
      </c>
      <c r="AW174" s="13" t="s">
        <v>32</v>
      </c>
      <c r="AX174" s="13" t="s">
        <v>70</v>
      </c>
      <c r="AY174" s="198" t="s">
        <v>111</v>
      </c>
    </row>
    <row r="175" spans="1:65" s="14" customFormat="1" ht="10.199999999999999">
      <c r="B175" s="199"/>
      <c r="C175" s="200"/>
      <c r="D175" s="190" t="s">
        <v>119</v>
      </c>
      <c r="E175" s="201" t="s">
        <v>19</v>
      </c>
      <c r="F175" s="202" t="s">
        <v>143</v>
      </c>
      <c r="G175" s="200"/>
      <c r="H175" s="203">
        <v>8.19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119</v>
      </c>
      <c r="AU175" s="209" t="s">
        <v>79</v>
      </c>
      <c r="AV175" s="14" t="s">
        <v>79</v>
      </c>
      <c r="AW175" s="14" t="s">
        <v>32</v>
      </c>
      <c r="AX175" s="14" t="s">
        <v>70</v>
      </c>
      <c r="AY175" s="209" t="s">
        <v>111</v>
      </c>
    </row>
    <row r="176" spans="1:65" s="13" customFormat="1" ht="10.199999999999999">
      <c r="B176" s="188"/>
      <c r="C176" s="189"/>
      <c r="D176" s="190" t="s">
        <v>119</v>
      </c>
      <c r="E176" s="191" t="s">
        <v>19</v>
      </c>
      <c r="F176" s="192" t="s">
        <v>146</v>
      </c>
      <c r="G176" s="189"/>
      <c r="H176" s="191" t="s">
        <v>19</v>
      </c>
      <c r="I176" s="193"/>
      <c r="J176" s="189"/>
      <c r="K176" s="189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119</v>
      </c>
      <c r="AU176" s="198" t="s">
        <v>79</v>
      </c>
      <c r="AV176" s="13" t="s">
        <v>77</v>
      </c>
      <c r="AW176" s="13" t="s">
        <v>32</v>
      </c>
      <c r="AX176" s="13" t="s">
        <v>70</v>
      </c>
      <c r="AY176" s="198" t="s">
        <v>111</v>
      </c>
    </row>
    <row r="177" spans="1:65" s="14" customFormat="1" ht="10.199999999999999">
      <c r="B177" s="199"/>
      <c r="C177" s="200"/>
      <c r="D177" s="190" t="s">
        <v>119</v>
      </c>
      <c r="E177" s="201" t="s">
        <v>19</v>
      </c>
      <c r="F177" s="202" t="s">
        <v>147</v>
      </c>
      <c r="G177" s="200"/>
      <c r="H177" s="203">
        <v>6.5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119</v>
      </c>
      <c r="AU177" s="209" t="s">
        <v>79</v>
      </c>
      <c r="AV177" s="14" t="s">
        <v>79</v>
      </c>
      <c r="AW177" s="14" t="s">
        <v>32</v>
      </c>
      <c r="AX177" s="14" t="s">
        <v>70</v>
      </c>
      <c r="AY177" s="209" t="s">
        <v>111</v>
      </c>
    </row>
    <row r="178" spans="1:65" s="15" customFormat="1" ht="10.199999999999999">
      <c r="B178" s="210"/>
      <c r="C178" s="211"/>
      <c r="D178" s="190" t="s">
        <v>119</v>
      </c>
      <c r="E178" s="212" t="s">
        <v>19</v>
      </c>
      <c r="F178" s="213" t="s">
        <v>122</v>
      </c>
      <c r="G178" s="211"/>
      <c r="H178" s="214">
        <v>19.065000000000001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119</v>
      </c>
      <c r="AU178" s="220" t="s">
        <v>79</v>
      </c>
      <c r="AV178" s="15" t="s">
        <v>118</v>
      </c>
      <c r="AW178" s="15" t="s">
        <v>32</v>
      </c>
      <c r="AX178" s="15" t="s">
        <v>77</v>
      </c>
      <c r="AY178" s="220" t="s">
        <v>111</v>
      </c>
    </row>
    <row r="179" spans="1:65" s="2" customFormat="1" ht="21.75" customHeight="1">
      <c r="A179" s="36"/>
      <c r="B179" s="37"/>
      <c r="C179" s="175" t="s">
        <v>209</v>
      </c>
      <c r="D179" s="175" t="s">
        <v>113</v>
      </c>
      <c r="E179" s="176" t="s">
        <v>210</v>
      </c>
      <c r="F179" s="177" t="s">
        <v>211</v>
      </c>
      <c r="G179" s="178" t="s">
        <v>180</v>
      </c>
      <c r="H179" s="179">
        <v>0.40600000000000003</v>
      </c>
      <c r="I179" s="180"/>
      <c r="J179" s="181">
        <f>ROUND(I179*H179,2)</f>
        <v>0</v>
      </c>
      <c r="K179" s="177" t="s">
        <v>126</v>
      </c>
      <c r="L179" s="41"/>
      <c r="M179" s="182" t="s">
        <v>19</v>
      </c>
      <c r="N179" s="183" t="s">
        <v>41</v>
      </c>
      <c r="O179" s="66"/>
      <c r="P179" s="184">
        <f>O179*H179</f>
        <v>0</v>
      </c>
      <c r="Q179" s="184">
        <v>1.0421199999999999</v>
      </c>
      <c r="R179" s="184">
        <f>Q179*H179</f>
        <v>0.42310071999999999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118</v>
      </c>
      <c r="AT179" s="186" t="s">
        <v>113</v>
      </c>
      <c r="AU179" s="186" t="s">
        <v>79</v>
      </c>
      <c r="AY179" s="19" t="s">
        <v>111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77</v>
      </c>
      <c r="BK179" s="187">
        <f>ROUND(I179*H179,2)</f>
        <v>0</v>
      </c>
      <c r="BL179" s="19" t="s">
        <v>118</v>
      </c>
      <c r="BM179" s="186" t="s">
        <v>212</v>
      </c>
    </row>
    <row r="180" spans="1:65" s="2" customFormat="1" ht="10.199999999999999">
      <c r="A180" s="36"/>
      <c r="B180" s="37"/>
      <c r="C180" s="38"/>
      <c r="D180" s="221" t="s">
        <v>127</v>
      </c>
      <c r="E180" s="38"/>
      <c r="F180" s="222" t="s">
        <v>213</v>
      </c>
      <c r="G180" s="38"/>
      <c r="H180" s="38"/>
      <c r="I180" s="223"/>
      <c r="J180" s="38"/>
      <c r="K180" s="38"/>
      <c r="L180" s="41"/>
      <c r="M180" s="224"/>
      <c r="N180" s="22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127</v>
      </c>
      <c r="AU180" s="19" t="s">
        <v>79</v>
      </c>
    </row>
    <row r="181" spans="1:65" s="13" customFormat="1" ht="10.199999999999999">
      <c r="B181" s="188"/>
      <c r="C181" s="189"/>
      <c r="D181" s="190" t="s">
        <v>119</v>
      </c>
      <c r="E181" s="191" t="s">
        <v>19</v>
      </c>
      <c r="F181" s="192" t="s">
        <v>208</v>
      </c>
      <c r="G181" s="189"/>
      <c r="H181" s="191" t="s">
        <v>19</v>
      </c>
      <c r="I181" s="193"/>
      <c r="J181" s="189"/>
      <c r="K181" s="189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119</v>
      </c>
      <c r="AU181" s="198" t="s">
        <v>79</v>
      </c>
      <c r="AV181" s="13" t="s">
        <v>77</v>
      </c>
      <c r="AW181" s="13" t="s">
        <v>32</v>
      </c>
      <c r="AX181" s="13" t="s">
        <v>70</v>
      </c>
      <c r="AY181" s="198" t="s">
        <v>111</v>
      </c>
    </row>
    <row r="182" spans="1:65" s="14" customFormat="1" ht="10.199999999999999">
      <c r="B182" s="199"/>
      <c r="C182" s="200"/>
      <c r="D182" s="190" t="s">
        <v>119</v>
      </c>
      <c r="E182" s="201" t="s">
        <v>19</v>
      </c>
      <c r="F182" s="202" t="s">
        <v>214</v>
      </c>
      <c r="G182" s="200"/>
      <c r="H182" s="203">
        <v>0.33800000000000002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119</v>
      </c>
      <c r="AU182" s="209" t="s">
        <v>79</v>
      </c>
      <c r="AV182" s="14" t="s">
        <v>79</v>
      </c>
      <c r="AW182" s="14" t="s">
        <v>32</v>
      </c>
      <c r="AX182" s="14" t="s">
        <v>70</v>
      </c>
      <c r="AY182" s="209" t="s">
        <v>111</v>
      </c>
    </row>
    <row r="183" spans="1:65" s="15" customFormat="1" ht="10.199999999999999">
      <c r="B183" s="210"/>
      <c r="C183" s="211"/>
      <c r="D183" s="190" t="s">
        <v>119</v>
      </c>
      <c r="E183" s="212" t="s">
        <v>19</v>
      </c>
      <c r="F183" s="213" t="s">
        <v>122</v>
      </c>
      <c r="G183" s="211"/>
      <c r="H183" s="214">
        <v>0.33800000000000002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119</v>
      </c>
      <c r="AU183" s="220" t="s">
        <v>79</v>
      </c>
      <c r="AV183" s="15" t="s">
        <v>118</v>
      </c>
      <c r="AW183" s="15" t="s">
        <v>32</v>
      </c>
      <c r="AX183" s="15" t="s">
        <v>77</v>
      </c>
      <c r="AY183" s="220" t="s">
        <v>111</v>
      </c>
    </row>
    <row r="184" spans="1:65" s="14" customFormat="1" ht="10.199999999999999">
      <c r="B184" s="199"/>
      <c r="C184" s="200"/>
      <c r="D184" s="190" t="s">
        <v>119</v>
      </c>
      <c r="E184" s="200"/>
      <c r="F184" s="202" t="s">
        <v>215</v>
      </c>
      <c r="G184" s="200"/>
      <c r="H184" s="203">
        <v>0.40600000000000003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119</v>
      </c>
      <c r="AU184" s="209" t="s">
        <v>79</v>
      </c>
      <c r="AV184" s="14" t="s">
        <v>79</v>
      </c>
      <c r="AW184" s="14" t="s">
        <v>4</v>
      </c>
      <c r="AX184" s="14" t="s">
        <v>77</v>
      </c>
      <c r="AY184" s="209" t="s">
        <v>111</v>
      </c>
    </row>
    <row r="185" spans="1:65" s="2" customFormat="1" ht="24.15" customHeight="1">
      <c r="A185" s="36"/>
      <c r="B185" s="37"/>
      <c r="C185" s="175" t="s">
        <v>216</v>
      </c>
      <c r="D185" s="175" t="s">
        <v>113</v>
      </c>
      <c r="E185" s="176" t="s">
        <v>217</v>
      </c>
      <c r="F185" s="177" t="s">
        <v>218</v>
      </c>
      <c r="G185" s="178" t="s">
        <v>180</v>
      </c>
      <c r="H185" s="179">
        <v>6.5000000000000002E-2</v>
      </c>
      <c r="I185" s="180"/>
      <c r="J185" s="181">
        <f>ROUND(I185*H185,2)</f>
        <v>0</v>
      </c>
      <c r="K185" s="177" t="s">
        <v>126</v>
      </c>
      <c r="L185" s="41"/>
      <c r="M185" s="182" t="s">
        <v>19</v>
      </c>
      <c r="N185" s="183" t="s">
        <v>41</v>
      </c>
      <c r="O185" s="66"/>
      <c r="P185" s="184">
        <f>O185*H185</f>
        <v>0</v>
      </c>
      <c r="Q185" s="184">
        <v>1.06277</v>
      </c>
      <c r="R185" s="184">
        <f>Q185*H185</f>
        <v>6.9080050000000004E-2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118</v>
      </c>
      <c r="AT185" s="186" t="s">
        <v>113</v>
      </c>
      <c r="AU185" s="186" t="s">
        <v>79</v>
      </c>
      <c r="AY185" s="19" t="s">
        <v>111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77</v>
      </c>
      <c r="BK185" s="187">
        <f>ROUND(I185*H185,2)</f>
        <v>0</v>
      </c>
      <c r="BL185" s="19" t="s">
        <v>118</v>
      </c>
      <c r="BM185" s="186" t="s">
        <v>219</v>
      </c>
    </row>
    <row r="186" spans="1:65" s="2" customFormat="1" ht="10.199999999999999">
      <c r="A186" s="36"/>
      <c r="B186" s="37"/>
      <c r="C186" s="38"/>
      <c r="D186" s="221" t="s">
        <v>127</v>
      </c>
      <c r="E186" s="38"/>
      <c r="F186" s="222" t="s">
        <v>220</v>
      </c>
      <c r="G186" s="38"/>
      <c r="H186" s="38"/>
      <c r="I186" s="223"/>
      <c r="J186" s="38"/>
      <c r="K186" s="38"/>
      <c r="L186" s="41"/>
      <c r="M186" s="224"/>
      <c r="N186" s="225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127</v>
      </c>
      <c r="AU186" s="19" t="s">
        <v>79</v>
      </c>
    </row>
    <row r="187" spans="1:65" s="13" customFormat="1" ht="10.199999999999999">
      <c r="B187" s="188"/>
      <c r="C187" s="189"/>
      <c r="D187" s="190" t="s">
        <v>119</v>
      </c>
      <c r="E187" s="191" t="s">
        <v>19</v>
      </c>
      <c r="F187" s="192" t="s">
        <v>208</v>
      </c>
      <c r="G187" s="189"/>
      <c r="H187" s="191" t="s">
        <v>19</v>
      </c>
      <c r="I187" s="193"/>
      <c r="J187" s="189"/>
      <c r="K187" s="189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119</v>
      </c>
      <c r="AU187" s="198" t="s">
        <v>79</v>
      </c>
      <c r="AV187" s="13" t="s">
        <v>77</v>
      </c>
      <c r="AW187" s="13" t="s">
        <v>32</v>
      </c>
      <c r="AX187" s="13" t="s">
        <v>70</v>
      </c>
      <c r="AY187" s="198" t="s">
        <v>111</v>
      </c>
    </row>
    <row r="188" spans="1:65" s="14" customFormat="1" ht="10.199999999999999">
      <c r="B188" s="199"/>
      <c r="C188" s="200"/>
      <c r="D188" s="190" t="s">
        <v>119</v>
      </c>
      <c r="E188" s="201" t="s">
        <v>19</v>
      </c>
      <c r="F188" s="202" t="s">
        <v>221</v>
      </c>
      <c r="G188" s="200"/>
      <c r="H188" s="203">
        <v>5.3999999999999999E-2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119</v>
      </c>
      <c r="AU188" s="209" t="s">
        <v>79</v>
      </c>
      <c r="AV188" s="14" t="s">
        <v>79</v>
      </c>
      <c r="AW188" s="14" t="s">
        <v>32</v>
      </c>
      <c r="AX188" s="14" t="s">
        <v>70</v>
      </c>
      <c r="AY188" s="209" t="s">
        <v>111</v>
      </c>
    </row>
    <row r="189" spans="1:65" s="15" customFormat="1" ht="10.199999999999999">
      <c r="B189" s="210"/>
      <c r="C189" s="211"/>
      <c r="D189" s="190" t="s">
        <v>119</v>
      </c>
      <c r="E189" s="212" t="s">
        <v>19</v>
      </c>
      <c r="F189" s="213" t="s">
        <v>122</v>
      </c>
      <c r="G189" s="211"/>
      <c r="H189" s="214">
        <v>5.3999999999999999E-2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119</v>
      </c>
      <c r="AU189" s="220" t="s">
        <v>79</v>
      </c>
      <c r="AV189" s="15" t="s">
        <v>118</v>
      </c>
      <c r="AW189" s="15" t="s">
        <v>32</v>
      </c>
      <c r="AX189" s="15" t="s">
        <v>77</v>
      </c>
      <c r="AY189" s="220" t="s">
        <v>111</v>
      </c>
    </row>
    <row r="190" spans="1:65" s="14" customFormat="1" ht="10.199999999999999">
      <c r="B190" s="199"/>
      <c r="C190" s="200"/>
      <c r="D190" s="190" t="s">
        <v>119</v>
      </c>
      <c r="E190" s="200"/>
      <c r="F190" s="202" t="s">
        <v>222</v>
      </c>
      <c r="G190" s="200"/>
      <c r="H190" s="203">
        <v>6.5000000000000002E-2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119</v>
      </c>
      <c r="AU190" s="209" t="s">
        <v>79</v>
      </c>
      <c r="AV190" s="14" t="s">
        <v>79</v>
      </c>
      <c r="AW190" s="14" t="s">
        <v>4</v>
      </c>
      <c r="AX190" s="14" t="s">
        <v>77</v>
      </c>
      <c r="AY190" s="209" t="s">
        <v>111</v>
      </c>
    </row>
    <row r="191" spans="1:65" s="12" customFormat="1" ht="22.8" customHeight="1">
      <c r="B191" s="159"/>
      <c r="C191" s="160"/>
      <c r="D191" s="161" t="s">
        <v>69</v>
      </c>
      <c r="E191" s="173" t="s">
        <v>177</v>
      </c>
      <c r="F191" s="173" t="s">
        <v>223</v>
      </c>
      <c r="G191" s="160"/>
      <c r="H191" s="160"/>
      <c r="I191" s="163"/>
      <c r="J191" s="174">
        <f>BK191</f>
        <v>0</v>
      </c>
      <c r="K191" s="160"/>
      <c r="L191" s="165"/>
      <c r="M191" s="166"/>
      <c r="N191" s="167"/>
      <c r="O191" s="167"/>
      <c r="P191" s="168">
        <f>SUM(P192:P237)</f>
        <v>0</v>
      </c>
      <c r="Q191" s="167"/>
      <c r="R191" s="168">
        <f>SUM(R192:R237)</f>
        <v>0</v>
      </c>
      <c r="S191" s="167"/>
      <c r="T191" s="169">
        <f>SUM(T192:T237)</f>
        <v>0</v>
      </c>
      <c r="AR191" s="170" t="s">
        <v>77</v>
      </c>
      <c r="AT191" s="171" t="s">
        <v>69</v>
      </c>
      <c r="AU191" s="171" t="s">
        <v>77</v>
      </c>
      <c r="AY191" s="170" t="s">
        <v>111</v>
      </c>
      <c r="BK191" s="172">
        <f>SUM(BK192:BK237)</f>
        <v>0</v>
      </c>
    </row>
    <row r="192" spans="1:65" s="2" customFormat="1" ht="24.15" customHeight="1">
      <c r="A192" s="36"/>
      <c r="B192" s="37"/>
      <c r="C192" s="175" t="s">
        <v>8</v>
      </c>
      <c r="D192" s="175" t="s">
        <v>113</v>
      </c>
      <c r="E192" s="176" t="s">
        <v>224</v>
      </c>
      <c r="F192" s="177" t="s">
        <v>225</v>
      </c>
      <c r="G192" s="178" t="s">
        <v>116</v>
      </c>
      <c r="H192" s="179">
        <v>152</v>
      </c>
      <c r="I192" s="180"/>
      <c r="J192" s="181">
        <f>ROUND(I192*H192,2)</f>
        <v>0</v>
      </c>
      <c r="K192" s="177" t="s">
        <v>19</v>
      </c>
      <c r="L192" s="41"/>
      <c r="M192" s="182" t="s">
        <v>19</v>
      </c>
      <c r="N192" s="183" t="s">
        <v>41</v>
      </c>
      <c r="O192" s="66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118</v>
      </c>
      <c r="AT192" s="186" t="s">
        <v>113</v>
      </c>
      <c r="AU192" s="186" t="s">
        <v>79</v>
      </c>
      <c r="AY192" s="19" t="s">
        <v>111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77</v>
      </c>
      <c r="BK192" s="187">
        <f>ROUND(I192*H192,2)</f>
        <v>0</v>
      </c>
      <c r="BL192" s="19" t="s">
        <v>118</v>
      </c>
      <c r="BM192" s="186" t="s">
        <v>226</v>
      </c>
    </row>
    <row r="193" spans="1:65" s="13" customFormat="1" ht="10.199999999999999">
      <c r="B193" s="188"/>
      <c r="C193" s="189"/>
      <c r="D193" s="190" t="s">
        <v>119</v>
      </c>
      <c r="E193" s="191" t="s">
        <v>19</v>
      </c>
      <c r="F193" s="192" t="s">
        <v>227</v>
      </c>
      <c r="G193" s="189"/>
      <c r="H193" s="191" t="s">
        <v>19</v>
      </c>
      <c r="I193" s="193"/>
      <c r="J193" s="189"/>
      <c r="K193" s="189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119</v>
      </c>
      <c r="AU193" s="198" t="s">
        <v>79</v>
      </c>
      <c r="AV193" s="13" t="s">
        <v>77</v>
      </c>
      <c r="AW193" s="13" t="s">
        <v>32</v>
      </c>
      <c r="AX193" s="13" t="s">
        <v>70</v>
      </c>
      <c r="AY193" s="198" t="s">
        <v>111</v>
      </c>
    </row>
    <row r="194" spans="1:65" s="14" customFormat="1" ht="10.199999999999999">
      <c r="B194" s="199"/>
      <c r="C194" s="200"/>
      <c r="D194" s="190" t="s">
        <v>119</v>
      </c>
      <c r="E194" s="201" t="s">
        <v>19</v>
      </c>
      <c r="F194" s="202" t="s">
        <v>228</v>
      </c>
      <c r="G194" s="200"/>
      <c r="H194" s="203">
        <v>152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119</v>
      </c>
      <c r="AU194" s="209" t="s">
        <v>79</v>
      </c>
      <c r="AV194" s="14" t="s">
        <v>79</v>
      </c>
      <c r="AW194" s="14" t="s">
        <v>32</v>
      </c>
      <c r="AX194" s="14" t="s">
        <v>70</v>
      </c>
      <c r="AY194" s="209" t="s">
        <v>111</v>
      </c>
    </row>
    <row r="195" spans="1:65" s="15" customFormat="1" ht="10.199999999999999">
      <c r="B195" s="210"/>
      <c r="C195" s="211"/>
      <c r="D195" s="190" t="s">
        <v>119</v>
      </c>
      <c r="E195" s="212" t="s">
        <v>19</v>
      </c>
      <c r="F195" s="213" t="s">
        <v>122</v>
      </c>
      <c r="G195" s="211"/>
      <c r="H195" s="214">
        <v>152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119</v>
      </c>
      <c r="AU195" s="220" t="s">
        <v>79</v>
      </c>
      <c r="AV195" s="15" t="s">
        <v>118</v>
      </c>
      <c r="AW195" s="15" t="s">
        <v>32</v>
      </c>
      <c r="AX195" s="15" t="s">
        <v>77</v>
      </c>
      <c r="AY195" s="220" t="s">
        <v>111</v>
      </c>
    </row>
    <row r="196" spans="1:65" s="2" customFormat="1" ht="16.5" customHeight="1">
      <c r="A196" s="36"/>
      <c r="B196" s="37"/>
      <c r="C196" s="175" t="s">
        <v>229</v>
      </c>
      <c r="D196" s="175" t="s">
        <v>113</v>
      </c>
      <c r="E196" s="176" t="s">
        <v>230</v>
      </c>
      <c r="F196" s="177" t="s">
        <v>231</v>
      </c>
      <c r="G196" s="178" t="s">
        <v>116</v>
      </c>
      <c r="H196" s="179">
        <v>152</v>
      </c>
      <c r="I196" s="180"/>
      <c r="J196" s="181">
        <f>ROUND(I196*H196,2)</f>
        <v>0</v>
      </c>
      <c r="K196" s="177" t="s">
        <v>19</v>
      </c>
      <c r="L196" s="41"/>
      <c r="M196" s="182" t="s">
        <v>19</v>
      </c>
      <c r="N196" s="183" t="s">
        <v>41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118</v>
      </c>
      <c r="AT196" s="186" t="s">
        <v>113</v>
      </c>
      <c r="AU196" s="186" t="s">
        <v>79</v>
      </c>
      <c r="AY196" s="19" t="s">
        <v>111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77</v>
      </c>
      <c r="BK196" s="187">
        <f>ROUND(I196*H196,2)</f>
        <v>0</v>
      </c>
      <c r="BL196" s="19" t="s">
        <v>118</v>
      </c>
      <c r="BM196" s="186" t="s">
        <v>232</v>
      </c>
    </row>
    <row r="197" spans="1:65" s="13" customFormat="1" ht="10.199999999999999">
      <c r="B197" s="188"/>
      <c r="C197" s="189"/>
      <c r="D197" s="190" t="s">
        <v>119</v>
      </c>
      <c r="E197" s="191" t="s">
        <v>19</v>
      </c>
      <c r="F197" s="192" t="s">
        <v>227</v>
      </c>
      <c r="G197" s="189"/>
      <c r="H197" s="191" t="s">
        <v>19</v>
      </c>
      <c r="I197" s="193"/>
      <c r="J197" s="189"/>
      <c r="K197" s="189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119</v>
      </c>
      <c r="AU197" s="198" t="s">
        <v>79</v>
      </c>
      <c r="AV197" s="13" t="s">
        <v>77</v>
      </c>
      <c r="AW197" s="13" t="s">
        <v>32</v>
      </c>
      <c r="AX197" s="13" t="s">
        <v>70</v>
      </c>
      <c r="AY197" s="198" t="s">
        <v>111</v>
      </c>
    </row>
    <row r="198" spans="1:65" s="14" customFormat="1" ht="10.199999999999999">
      <c r="B198" s="199"/>
      <c r="C198" s="200"/>
      <c r="D198" s="190" t="s">
        <v>119</v>
      </c>
      <c r="E198" s="201" t="s">
        <v>19</v>
      </c>
      <c r="F198" s="202" t="s">
        <v>228</v>
      </c>
      <c r="G198" s="200"/>
      <c r="H198" s="203">
        <v>152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119</v>
      </c>
      <c r="AU198" s="209" t="s">
        <v>79</v>
      </c>
      <c r="AV198" s="14" t="s">
        <v>79</v>
      </c>
      <c r="AW198" s="14" t="s">
        <v>32</v>
      </c>
      <c r="AX198" s="14" t="s">
        <v>70</v>
      </c>
      <c r="AY198" s="209" t="s">
        <v>111</v>
      </c>
    </row>
    <row r="199" spans="1:65" s="15" customFormat="1" ht="10.199999999999999">
      <c r="B199" s="210"/>
      <c r="C199" s="211"/>
      <c r="D199" s="190" t="s">
        <v>119</v>
      </c>
      <c r="E199" s="212" t="s">
        <v>19</v>
      </c>
      <c r="F199" s="213" t="s">
        <v>122</v>
      </c>
      <c r="G199" s="211"/>
      <c r="H199" s="214">
        <v>152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119</v>
      </c>
      <c r="AU199" s="220" t="s">
        <v>79</v>
      </c>
      <c r="AV199" s="15" t="s">
        <v>118</v>
      </c>
      <c r="AW199" s="15" t="s">
        <v>32</v>
      </c>
      <c r="AX199" s="15" t="s">
        <v>77</v>
      </c>
      <c r="AY199" s="220" t="s">
        <v>111</v>
      </c>
    </row>
    <row r="200" spans="1:65" s="2" customFormat="1" ht="24.15" customHeight="1">
      <c r="A200" s="36"/>
      <c r="B200" s="37"/>
      <c r="C200" s="175" t="s">
        <v>233</v>
      </c>
      <c r="D200" s="175" t="s">
        <v>113</v>
      </c>
      <c r="E200" s="176" t="s">
        <v>234</v>
      </c>
      <c r="F200" s="177" t="s">
        <v>235</v>
      </c>
      <c r="G200" s="178" t="s">
        <v>116</v>
      </c>
      <c r="H200" s="179">
        <v>152</v>
      </c>
      <c r="I200" s="180"/>
      <c r="J200" s="181">
        <f>ROUND(I200*H200,2)</f>
        <v>0</v>
      </c>
      <c r="K200" s="177" t="s">
        <v>19</v>
      </c>
      <c r="L200" s="41"/>
      <c r="M200" s="182" t="s">
        <v>19</v>
      </c>
      <c r="N200" s="183" t="s">
        <v>41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118</v>
      </c>
      <c r="AT200" s="186" t="s">
        <v>113</v>
      </c>
      <c r="AU200" s="186" t="s">
        <v>79</v>
      </c>
      <c r="AY200" s="19" t="s">
        <v>111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77</v>
      </c>
      <c r="BK200" s="187">
        <f>ROUND(I200*H200,2)</f>
        <v>0</v>
      </c>
      <c r="BL200" s="19" t="s">
        <v>118</v>
      </c>
      <c r="BM200" s="186" t="s">
        <v>236</v>
      </c>
    </row>
    <row r="201" spans="1:65" s="13" customFormat="1" ht="10.199999999999999">
      <c r="B201" s="188"/>
      <c r="C201" s="189"/>
      <c r="D201" s="190" t="s">
        <v>119</v>
      </c>
      <c r="E201" s="191" t="s">
        <v>19</v>
      </c>
      <c r="F201" s="192" t="s">
        <v>227</v>
      </c>
      <c r="G201" s="189"/>
      <c r="H201" s="191" t="s">
        <v>19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119</v>
      </c>
      <c r="AU201" s="198" t="s">
        <v>79</v>
      </c>
      <c r="AV201" s="13" t="s">
        <v>77</v>
      </c>
      <c r="AW201" s="13" t="s">
        <v>32</v>
      </c>
      <c r="AX201" s="13" t="s">
        <v>70</v>
      </c>
      <c r="AY201" s="198" t="s">
        <v>111</v>
      </c>
    </row>
    <row r="202" spans="1:65" s="14" customFormat="1" ht="10.199999999999999">
      <c r="B202" s="199"/>
      <c r="C202" s="200"/>
      <c r="D202" s="190" t="s">
        <v>119</v>
      </c>
      <c r="E202" s="201" t="s">
        <v>19</v>
      </c>
      <c r="F202" s="202" t="s">
        <v>228</v>
      </c>
      <c r="G202" s="200"/>
      <c r="H202" s="203">
        <v>152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119</v>
      </c>
      <c r="AU202" s="209" t="s">
        <v>79</v>
      </c>
      <c r="AV202" s="14" t="s">
        <v>79</v>
      </c>
      <c r="AW202" s="14" t="s">
        <v>32</v>
      </c>
      <c r="AX202" s="14" t="s">
        <v>70</v>
      </c>
      <c r="AY202" s="209" t="s">
        <v>111</v>
      </c>
    </row>
    <row r="203" spans="1:65" s="15" customFormat="1" ht="10.199999999999999">
      <c r="B203" s="210"/>
      <c r="C203" s="211"/>
      <c r="D203" s="190" t="s">
        <v>119</v>
      </c>
      <c r="E203" s="212" t="s">
        <v>19</v>
      </c>
      <c r="F203" s="213" t="s">
        <v>122</v>
      </c>
      <c r="G203" s="211"/>
      <c r="H203" s="214">
        <v>152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119</v>
      </c>
      <c r="AU203" s="220" t="s">
        <v>79</v>
      </c>
      <c r="AV203" s="15" t="s">
        <v>118</v>
      </c>
      <c r="AW203" s="15" t="s">
        <v>32</v>
      </c>
      <c r="AX203" s="15" t="s">
        <v>77</v>
      </c>
      <c r="AY203" s="220" t="s">
        <v>111</v>
      </c>
    </row>
    <row r="204" spans="1:65" s="2" customFormat="1" ht="24.15" customHeight="1">
      <c r="A204" s="36"/>
      <c r="B204" s="37"/>
      <c r="C204" s="175" t="s">
        <v>237</v>
      </c>
      <c r="D204" s="175" t="s">
        <v>113</v>
      </c>
      <c r="E204" s="176" t="s">
        <v>238</v>
      </c>
      <c r="F204" s="177" t="s">
        <v>239</v>
      </c>
      <c r="G204" s="178" t="s">
        <v>116</v>
      </c>
      <c r="H204" s="179">
        <v>152</v>
      </c>
      <c r="I204" s="180"/>
      <c r="J204" s="181">
        <f>ROUND(I204*H204,2)</f>
        <v>0</v>
      </c>
      <c r="K204" s="177" t="s">
        <v>19</v>
      </c>
      <c r="L204" s="41"/>
      <c r="M204" s="182" t="s">
        <v>19</v>
      </c>
      <c r="N204" s="183" t="s">
        <v>41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118</v>
      </c>
      <c r="AT204" s="186" t="s">
        <v>113</v>
      </c>
      <c r="AU204" s="186" t="s">
        <v>79</v>
      </c>
      <c r="AY204" s="19" t="s">
        <v>111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77</v>
      </c>
      <c r="BK204" s="187">
        <f>ROUND(I204*H204,2)</f>
        <v>0</v>
      </c>
      <c r="BL204" s="19" t="s">
        <v>118</v>
      </c>
      <c r="BM204" s="186" t="s">
        <v>240</v>
      </c>
    </row>
    <row r="205" spans="1:65" s="13" customFormat="1" ht="10.199999999999999">
      <c r="B205" s="188"/>
      <c r="C205" s="189"/>
      <c r="D205" s="190" t="s">
        <v>119</v>
      </c>
      <c r="E205" s="191" t="s">
        <v>19</v>
      </c>
      <c r="F205" s="192" t="s">
        <v>227</v>
      </c>
      <c r="G205" s="189"/>
      <c r="H205" s="191" t="s">
        <v>19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119</v>
      </c>
      <c r="AU205" s="198" t="s">
        <v>79</v>
      </c>
      <c r="AV205" s="13" t="s">
        <v>77</v>
      </c>
      <c r="AW205" s="13" t="s">
        <v>32</v>
      </c>
      <c r="AX205" s="13" t="s">
        <v>70</v>
      </c>
      <c r="AY205" s="198" t="s">
        <v>111</v>
      </c>
    </row>
    <row r="206" spans="1:65" s="14" customFormat="1" ht="10.199999999999999">
      <c r="B206" s="199"/>
      <c r="C206" s="200"/>
      <c r="D206" s="190" t="s">
        <v>119</v>
      </c>
      <c r="E206" s="201" t="s">
        <v>19</v>
      </c>
      <c r="F206" s="202" t="s">
        <v>228</v>
      </c>
      <c r="G206" s="200"/>
      <c r="H206" s="203">
        <v>152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119</v>
      </c>
      <c r="AU206" s="209" t="s">
        <v>79</v>
      </c>
      <c r="AV206" s="14" t="s">
        <v>79</v>
      </c>
      <c r="AW206" s="14" t="s">
        <v>32</v>
      </c>
      <c r="AX206" s="14" t="s">
        <v>70</v>
      </c>
      <c r="AY206" s="209" t="s">
        <v>111</v>
      </c>
    </row>
    <row r="207" spans="1:65" s="15" customFormat="1" ht="10.199999999999999">
      <c r="B207" s="210"/>
      <c r="C207" s="211"/>
      <c r="D207" s="190" t="s">
        <v>119</v>
      </c>
      <c r="E207" s="212" t="s">
        <v>19</v>
      </c>
      <c r="F207" s="213" t="s">
        <v>122</v>
      </c>
      <c r="G207" s="211"/>
      <c r="H207" s="214">
        <v>152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119</v>
      </c>
      <c r="AU207" s="220" t="s">
        <v>79</v>
      </c>
      <c r="AV207" s="15" t="s">
        <v>118</v>
      </c>
      <c r="AW207" s="15" t="s">
        <v>32</v>
      </c>
      <c r="AX207" s="15" t="s">
        <v>77</v>
      </c>
      <c r="AY207" s="220" t="s">
        <v>111</v>
      </c>
    </row>
    <row r="208" spans="1:65" s="2" customFormat="1" ht="24.15" customHeight="1">
      <c r="A208" s="36"/>
      <c r="B208" s="37"/>
      <c r="C208" s="175" t="s">
        <v>241</v>
      </c>
      <c r="D208" s="175" t="s">
        <v>113</v>
      </c>
      <c r="E208" s="176" t="s">
        <v>242</v>
      </c>
      <c r="F208" s="177" t="s">
        <v>243</v>
      </c>
      <c r="G208" s="178" t="s">
        <v>116</v>
      </c>
      <c r="H208" s="179">
        <v>170</v>
      </c>
      <c r="I208" s="180"/>
      <c r="J208" s="181">
        <f>ROUND(I208*H208,2)</f>
        <v>0</v>
      </c>
      <c r="K208" s="177" t="s">
        <v>117</v>
      </c>
      <c r="L208" s="41"/>
      <c r="M208" s="182" t="s">
        <v>19</v>
      </c>
      <c r="N208" s="183" t="s">
        <v>41</v>
      </c>
      <c r="O208" s="66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118</v>
      </c>
      <c r="AT208" s="186" t="s">
        <v>113</v>
      </c>
      <c r="AU208" s="186" t="s">
        <v>79</v>
      </c>
      <c r="AY208" s="19" t="s">
        <v>111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77</v>
      </c>
      <c r="BK208" s="187">
        <f>ROUND(I208*H208,2)</f>
        <v>0</v>
      </c>
      <c r="BL208" s="19" t="s">
        <v>118</v>
      </c>
      <c r="BM208" s="186" t="s">
        <v>244</v>
      </c>
    </row>
    <row r="209" spans="1:65" s="13" customFormat="1" ht="10.199999999999999">
      <c r="B209" s="188"/>
      <c r="C209" s="189"/>
      <c r="D209" s="190" t="s">
        <v>119</v>
      </c>
      <c r="E209" s="191" t="s">
        <v>19</v>
      </c>
      <c r="F209" s="192" t="s">
        <v>245</v>
      </c>
      <c r="G209" s="189"/>
      <c r="H209" s="191" t="s">
        <v>19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119</v>
      </c>
      <c r="AU209" s="198" t="s">
        <v>79</v>
      </c>
      <c r="AV209" s="13" t="s">
        <v>77</v>
      </c>
      <c r="AW209" s="13" t="s">
        <v>32</v>
      </c>
      <c r="AX209" s="13" t="s">
        <v>70</v>
      </c>
      <c r="AY209" s="198" t="s">
        <v>111</v>
      </c>
    </row>
    <row r="210" spans="1:65" s="14" customFormat="1" ht="10.199999999999999">
      <c r="B210" s="199"/>
      <c r="C210" s="200"/>
      <c r="D210" s="190" t="s">
        <v>119</v>
      </c>
      <c r="E210" s="201" t="s">
        <v>19</v>
      </c>
      <c r="F210" s="202" t="s">
        <v>246</v>
      </c>
      <c r="G210" s="200"/>
      <c r="H210" s="203">
        <v>170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119</v>
      </c>
      <c r="AU210" s="209" t="s">
        <v>79</v>
      </c>
      <c r="AV210" s="14" t="s">
        <v>79</v>
      </c>
      <c r="AW210" s="14" t="s">
        <v>32</v>
      </c>
      <c r="AX210" s="14" t="s">
        <v>70</v>
      </c>
      <c r="AY210" s="209" t="s">
        <v>111</v>
      </c>
    </row>
    <row r="211" spans="1:65" s="15" customFormat="1" ht="10.199999999999999">
      <c r="B211" s="210"/>
      <c r="C211" s="211"/>
      <c r="D211" s="190" t="s">
        <v>119</v>
      </c>
      <c r="E211" s="212" t="s">
        <v>19</v>
      </c>
      <c r="F211" s="213" t="s">
        <v>122</v>
      </c>
      <c r="G211" s="211"/>
      <c r="H211" s="214">
        <v>170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119</v>
      </c>
      <c r="AU211" s="220" t="s">
        <v>79</v>
      </c>
      <c r="AV211" s="15" t="s">
        <v>118</v>
      </c>
      <c r="AW211" s="15" t="s">
        <v>32</v>
      </c>
      <c r="AX211" s="15" t="s">
        <v>77</v>
      </c>
      <c r="AY211" s="220" t="s">
        <v>111</v>
      </c>
    </row>
    <row r="212" spans="1:65" s="2" customFormat="1" ht="16.5" customHeight="1">
      <c r="A212" s="36"/>
      <c r="B212" s="37"/>
      <c r="C212" s="175" t="s">
        <v>247</v>
      </c>
      <c r="D212" s="175" t="s">
        <v>113</v>
      </c>
      <c r="E212" s="176" t="s">
        <v>248</v>
      </c>
      <c r="F212" s="177" t="s">
        <v>249</v>
      </c>
      <c r="G212" s="178" t="s">
        <v>116</v>
      </c>
      <c r="H212" s="179">
        <v>25</v>
      </c>
      <c r="I212" s="180"/>
      <c r="J212" s="181">
        <f>ROUND(I212*H212,2)</f>
        <v>0</v>
      </c>
      <c r="K212" s="177" t="s">
        <v>117</v>
      </c>
      <c r="L212" s="41"/>
      <c r="M212" s="182" t="s">
        <v>19</v>
      </c>
      <c r="N212" s="183" t="s">
        <v>41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118</v>
      </c>
      <c r="AT212" s="186" t="s">
        <v>113</v>
      </c>
      <c r="AU212" s="186" t="s">
        <v>79</v>
      </c>
      <c r="AY212" s="19" t="s">
        <v>111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77</v>
      </c>
      <c r="BK212" s="187">
        <f>ROUND(I212*H212,2)</f>
        <v>0</v>
      </c>
      <c r="BL212" s="19" t="s">
        <v>118</v>
      </c>
      <c r="BM212" s="186" t="s">
        <v>250</v>
      </c>
    </row>
    <row r="213" spans="1:65" s="13" customFormat="1" ht="10.199999999999999">
      <c r="B213" s="188"/>
      <c r="C213" s="189"/>
      <c r="D213" s="190" t="s">
        <v>119</v>
      </c>
      <c r="E213" s="191" t="s">
        <v>19</v>
      </c>
      <c r="F213" s="192" t="s">
        <v>251</v>
      </c>
      <c r="G213" s="189"/>
      <c r="H213" s="191" t="s">
        <v>19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119</v>
      </c>
      <c r="AU213" s="198" t="s">
        <v>79</v>
      </c>
      <c r="AV213" s="13" t="s">
        <v>77</v>
      </c>
      <c r="AW213" s="13" t="s">
        <v>32</v>
      </c>
      <c r="AX213" s="13" t="s">
        <v>70</v>
      </c>
      <c r="AY213" s="198" t="s">
        <v>111</v>
      </c>
    </row>
    <row r="214" spans="1:65" s="14" customFormat="1" ht="10.199999999999999">
      <c r="B214" s="199"/>
      <c r="C214" s="200"/>
      <c r="D214" s="190" t="s">
        <v>119</v>
      </c>
      <c r="E214" s="201" t="s">
        <v>19</v>
      </c>
      <c r="F214" s="202" t="s">
        <v>252</v>
      </c>
      <c r="G214" s="200"/>
      <c r="H214" s="203">
        <v>25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119</v>
      </c>
      <c r="AU214" s="209" t="s">
        <v>79</v>
      </c>
      <c r="AV214" s="14" t="s">
        <v>79</v>
      </c>
      <c r="AW214" s="14" t="s">
        <v>32</v>
      </c>
      <c r="AX214" s="14" t="s">
        <v>70</v>
      </c>
      <c r="AY214" s="209" t="s">
        <v>111</v>
      </c>
    </row>
    <row r="215" spans="1:65" s="15" customFormat="1" ht="10.199999999999999">
      <c r="B215" s="210"/>
      <c r="C215" s="211"/>
      <c r="D215" s="190" t="s">
        <v>119</v>
      </c>
      <c r="E215" s="212" t="s">
        <v>19</v>
      </c>
      <c r="F215" s="213" t="s">
        <v>122</v>
      </c>
      <c r="G215" s="211"/>
      <c r="H215" s="214">
        <v>25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119</v>
      </c>
      <c r="AU215" s="220" t="s">
        <v>79</v>
      </c>
      <c r="AV215" s="15" t="s">
        <v>118</v>
      </c>
      <c r="AW215" s="15" t="s">
        <v>32</v>
      </c>
      <c r="AX215" s="15" t="s">
        <v>77</v>
      </c>
      <c r="AY215" s="220" t="s">
        <v>111</v>
      </c>
    </row>
    <row r="216" spans="1:65" s="2" customFormat="1" ht="24.15" customHeight="1">
      <c r="A216" s="36"/>
      <c r="B216" s="37"/>
      <c r="C216" s="175" t="s">
        <v>253</v>
      </c>
      <c r="D216" s="175" t="s">
        <v>113</v>
      </c>
      <c r="E216" s="176" t="s">
        <v>254</v>
      </c>
      <c r="F216" s="177" t="s">
        <v>255</v>
      </c>
      <c r="G216" s="178" t="s">
        <v>116</v>
      </c>
      <c r="H216" s="179">
        <v>230.97800000000001</v>
      </c>
      <c r="I216" s="180"/>
      <c r="J216" s="181">
        <f>ROUND(I216*H216,2)</f>
        <v>0</v>
      </c>
      <c r="K216" s="177" t="s">
        <v>117</v>
      </c>
      <c r="L216" s="41"/>
      <c r="M216" s="182" t="s">
        <v>19</v>
      </c>
      <c r="N216" s="183" t="s">
        <v>41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118</v>
      </c>
      <c r="AT216" s="186" t="s">
        <v>113</v>
      </c>
      <c r="AU216" s="186" t="s">
        <v>79</v>
      </c>
      <c r="AY216" s="19" t="s">
        <v>111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77</v>
      </c>
      <c r="BK216" s="187">
        <f>ROUND(I216*H216,2)</f>
        <v>0</v>
      </c>
      <c r="BL216" s="19" t="s">
        <v>118</v>
      </c>
      <c r="BM216" s="186" t="s">
        <v>256</v>
      </c>
    </row>
    <row r="217" spans="1:65" s="2" customFormat="1" ht="24.15" customHeight="1">
      <c r="A217" s="36"/>
      <c r="B217" s="37"/>
      <c r="C217" s="226" t="s">
        <v>257</v>
      </c>
      <c r="D217" s="226" t="s">
        <v>258</v>
      </c>
      <c r="E217" s="227" t="s">
        <v>259</v>
      </c>
      <c r="F217" s="228" t="s">
        <v>260</v>
      </c>
      <c r="G217" s="229" t="s">
        <v>116</v>
      </c>
      <c r="H217" s="230">
        <v>230.97800000000001</v>
      </c>
      <c r="I217" s="231"/>
      <c r="J217" s="232">
        <f>ROUND(I217*H217,2)</f>
        <v>0</v>
      </c>
      <c r="K217" s="228" t="s">
        <v>126</v>
      </c>
      <c r="L217" s="233"/>
      <c r="M217" s="234" t="s">
        <v>19</v>
      </c>
      <c r="N217" s="235" t="s">
        <v>41</v>
      </c>
      <c r="O217" s="6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191</v>
      </c>
      <c r="AT217" s="186" t="s">
        <v>258</v>
      </c>
      <c r="AU217" s="186" t="s">
        <v>79</v>
      </c>
      <c r="AY217" s="19" t="s">
        <v>111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77</v>
      </c>
      <c r="BK217" s="187">
        <f>ROUND(I217*H217,2)</f>
        <v>0</v>
      </c>
      <c r="BL217" s="19" t="s">
        <v>118</v>
      </c>
      <c r="BM217" s="186" t="s">
        <v>261</v>
      </c>
    </row>
    <row r="218" spans="1:65" s="13" customFormat="1" ht="10.199999999999999">
      <c r="B218" s="188"/>
      <c r="C218" s="189"/>
      <c r="D218" s="190" t="s">
        <v>119</v>
      </c>
      <c r="E218" s="191" t="s">
        <v>19</v>
      </c>
      <c r="F218" s="192" t="s">
        <v>262</v>
      </c>
      <c r="G218" s="189"/>
      <c r="H218" s="191" t="s">
        <v>19</v>
      </c>
      <c r="I218" s="193"/>
      <c r="J218" s="189"/>
      <c r="K218" s="189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119</v>
      </c>
      <c r="AU218" s="198" t="s">
        <v>79</v>
      </c>
      <c r="AV218" s="13" t="s">
        <v>77</v>
      </c>
      <c r="AW218" s="13" t="s">
        <v>32</v>
      </c>
      <c r="AX218" s="13" t="s">
        <v>70</v>
      </c>
      <c r="AY218" s="198" t="s">
        <v>111</v>
      </c>
    </row>
    <row r="219" spans="1:65" s="14" customFormat="1" ht="10.199999999999999">
      <c r="B219" s="199"/>
      <c r="C219" s="200"/>
      <c r="D219" s="190" t="s">
        <v>119</v>
      </c>
      <c r="E219" s="201" t="s">
        <v>19</v>
      </c>
      <c r="F219" s="202" t="s">
        <v>263</v>
      </c>
      <c r="G219" s="200"/>
      <c r="H219" s="203">
        <v>230.97800000000001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119</v>
      </c>
      <c r="AU219" s="209" t="s">
        <v>79</v>
      </c>
      <c r="AV219" s="14" t="s">
        <v>79</v>
      </c>
      <c r="AW219" s="14" t="s">
        <v>32</v>
      </c>
      <c r="AX219" s="14" t="s">
        <v>70</v>
      </c>
      <c r="AY219" s="209" t="s">
        <v>111</v>
      </c>
    </row>
    <row r="220" spans="1:65" s="13" customFormat="1" ht="10.199999999999999">
      <c r="B220" s="188"/>
      <c r="C220" s="189"/>
      <c r="D220" s="190" t="s">
        <v>119</v>
      </c>
      <c r="E220" s="191" t="s">
        <v>19</v>
      </c>
      <c r="F220" s="192" t="s">
        <v>264</v>
      </c>
      <c r="G220" s="189"/>
      <c r="H220" s="191" t="s">
        <v>19</v>
      </c>
      <c r="I220" s="193"/>
      <c r="J220" s="189"/>
      <c r="K220" s="189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119</v>
      </c>
      <c r="AU220" s="198" t="s">
        <v>79</v>
      </c>
      <c r="AV220" s="13" t="s">
        <v>77</v>
      </c>
      <c r="AW220" s="13" t="s">
        <v>32</v>
      </c>
      <c r="AX220" s="13" t="s">
        <v>70</v>
      </c>
      <c r="AY220" s="198" t="s">
        <v>111</v>
      </c>
    </row>
    <row r="221" spans="1:65" s="15" customFormat="1" ht="10.199999999999999">
      <c r="B221" s="210"/>
      <c r="C221" s="211"/>
      <c r="D221" s="190" t="s">
        <v>119</v>
      </c>
      <c r="E221" s="212" t="s">
        <v>19</v>
      </c>
      <c r="F221" s="213" t="s">
        <v>122</v>
      </c>
      <c r="G221" s="211"/>
      <c r="H221" s="214">
        <v>230.97800000000001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119</v>
      </c>
      <c r="AU221" s="220" t="s">
        <v>79</v>
      </c>
      <c r="AV221" s="15" t="s">
        <v>118</v>
      </c>
      <c r="AW221" s="15" t="s">
        <v>32</v>
      </c>
      <c r="AX221" s="15" t="s">
        <v>77</v>
      </c>
      <c r="AY221" s="220" t="s">
        <v>111</v>
      </c>
    </row>
    <row r="222" spans="1:65" s="2" customFormat="1" ht="21.75" customHeight="1">
      <c r="A222" s="36"/>
      <c r="B222" s="37"/>
      <c r="C222" s="175" t="s">
        <v>265</v>
      </c>
      <c r="D222" s="175" t="s">
        <v>113</v>
      </c>
      <c r="E222" s="176" t="s">
        <v>266</v>
      </c>
      <c r="F222" s="177" t="s">
        <v>267</v>
      </c>
      <c r="G222" s="178" t="s">
        <v>116</v>
      </c>
      <c r="H222" s="179">
        <v>45</v>
      </c>
      <c r="I222" s="180"/>
      <c r="J222" s="181">
        <f>ROUND(I222*H222,2)</f>
        <v>0</v>
      </c>
      <c r="K222" s="177" t="s">
        <v>117</v>
      </c>
      <c r="L222" s="41"/>
      <c r="M222" s="182" t="s">
        <v>19</v>
      </c>
      <c r="N222" s="183" t="s">
        <v>41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118</v>
      </c>
      <c r="AT222" s="186" t="s">
        <v>113</v>
      </c>
      <c r="AU222" s="186" t="s">
        <v>79</v>
      </c>
      <c r="AY222" s="19" t="s">
        <v>111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77</v>
      </c>
      <c r="BK222" s="187">
        <f>ROUND(I222*H222,2)</f>
        <v>0</v>
      </c>
      <c r="BL222" s="19" t="s">
        <v>118</v>
      </c>
      <c r="BM222" s="186" t="s">
        <v>268</v>
      </c>
    </row>
    <row r="223" spans="1:65" s="13" customFormat="1" ht="10.199999999999999">
      <c r="B223" s="188"/>
      <c r="C223" s="189"/>
      <c r="D223" s="190" t="s">
        <v>119</v>
      </c>
      <c r="E223" s="191" t="s">
        <v>19</v>
      </c>
      <c r="F223" s="192" t="s">
        <v>208</v>
      </c>
      <c r="G223" s="189"/>
      <c r="H223" s="191" t="s">
        <v>19</v>
      </c>
      <c r="I223" s="193"/>
      <c r="J223" s="189"/>
      <c r="K223" s="189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119</v>
      </c>
      <c r="AU223" s="198" t="s">
        <v>79</v>
      </c>
      <c r="AV223" s="13" t="s">
        <v>77</v>
      </c>
      <c r="AW223" s="13" t="s">
        <v>32</v>
      </c>
      <c r="AX223" s="13" t="s">
        <v>70</v>
      </c>
      <c r="AY223" s="198" t="s">
        <v>111</v>
      </c>
    </row>
    <row r="224" spans="1:65" s="14" customFormat="1" ht="10.199999999999999">
      <c r="B224" s="199"/>
      <c r="C224" s="200"/>
      <c r="D224" s="190" t="s">
        <v>119</v>
      </c>
      <c r="E224" s="201" t="s">
        <v>19</v>
      </c>
      <c r="F224" s="202" t="s">
        <v>269</v>
      </c>
      <c r="G224" s="200"/>
      <c r="H224" s="203">
        <v>45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119</v>
      </c>
      <c r="AU224" s="209" t="s">
        <v>79</v>
      </c>
      <c r="AV224" s="14" t="s">
        <v>79</v>
      </c>
      <c r="AW224" s="14" t="s">
        <v>32</v>
      </c>
      <c r="AX224" s="14" t="s">
        <v>70</v>
      </c>
      <c r="AY224" s="209" t="s">
        <v>111</v>
      </c>
    </row>
    <row r="225" spans="1:65" s="15" customFormat="1" ht="10.199999999999999">
      <c r="B225" s="210"/>
      <c r="C225" s="211"/>
      <c r="D225" s="190" t="s">
        <v>119</v>
      </c>
      <c r="E225" s="212" t="s">
        <v>19</v>
      </c>
      <c r="F225" s="213" t="s">
        <v>122</v>
      </c>
      <c r="G225" s="211"/>
      <c r="H225" s="214">
        <v>45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119</v>
      </c>
      <c r="AU225" s="220" t="s">
        <v>79</v>
      </c>
      <c r="AV225" s="15" t="s">
        <v>118</v>
      </c>
      <c r="AW225" s="15" t="s">
        <v>32</v>
      </c>
      <c r="AX225" s="15" t="s">
        <v>77</v>
      </c>
      <c r="AY225" s="220" t="s">
        <v>111</v>
      </c>
    </row>
    <row r="226" spans="1:65" s="2" customFormat="1" ht="24.15" customHeight="1">
      <c r="A226" s="36"/>
      <c r="B226" s="37"/>
      <c r="C226" s="175" t="s">
        <v>7</v>
      </c>
      <c r="D226" s="175" t="s">
        <v>113</v>
      </c>
      <c r="E226" s="176" t="s">
        <v>270</v>
      </c>
      <c r="F226" s="177" t="s">
        <v>271</v>
      </c>
      <c r="G226" s="178" t="s">
        <v>116</v>
      </c>
      <c r="H226" s="179">
        <v>45</v>
      </c>
      <c r="I226" s="180"/>
      <c r="J226" s="181">
        <f>ROUND(I226*H226,2)</f>
        <v>0</v>
      </c>
      <c r="K226" s="177" t="s">
        <v>19</v>
      </c>
      <c r="L226" s="41"/>
      <c r="M226" s="182" t="s">
        <v>19</v>
      </c>
      <c r="N226" s="183" t="s">
        <v>41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118</v>
      </c>
      <c r="AT226" s="186" t="s">
        <v>113</v>
      </c>
      <c r="AU226" s="186" t="s">
        <v>79</v>
      </c>
      <c r="AY226" s="19" t="s">
        <v>111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77</v>
      </c>
      <c r="BK226" s="187">
        <f>ROUND(I226*H226,2)</f>
        <v>0</v>
      </c>
      <c r="BL226" s="19" t="s">
        <v>118</v>
      </c>
      <c r="BM226" s="186" t="s">
        <v>272</v>
      </c>
    </row>
    <row r="227" spans="1:65" s="13" customFormat="1" ht="10.199999999999999">
      <c r="B227" s="188"/>
      <c r="C227" s="189"/>
      <c r="D227" s="190" t="s">
        <v>119</v>
      </c>
      <c r="E227" s="191" t="s">
        <v>19</v>
      </c>
      <c r="F227" s="192" t="s">
        <v>208</v>
      </c>
      <c r="G227" s="189"/>
      <c r="H227" s="191" t="s">
        <v>19</v>
      </c>
      <c r="I227" s="193"/>
      <c r="J227" s="189"/>
      <c r="K227" s="189"/>
      <c r="L227" s="194"/>
      <c r="M227" s="195"/>
      <c r="N227" s="196"/>
      <c r="O227" s="196"/>
      <c r="P227" s="196"/>
      <c r="Q227" s="196"/>
      <c r="R227" s="196"/>
      <c r="S227" s="196"/>
      <c r="T227" s="197"/>
      <c r="AT227" s="198" t="s">
        <v>119</v>
      </c>
      <c r="AU227" s="198" t="s">
        <v>79</v>
      </c>
      <c r="AV227" s="13" t="s">
        <v>77</v>
      </c>
      <c r="AW227" s="13" t="s">
        <v>32</v>
      </c>
      <c r="AX227" s="13" t="s">
        <v>70</v>
      </c>
      <c r="AY227" s="198" t="s">
        <v>111</v>
      </c>
    </row>
    <row r="228" spans="1:65" s="14" customFormat="1" ht="10.199999999999999">
      <c r="B228" s="199"/>
      <c r="C228" s="200"/>
      <c r="D228" s="190" t="s">
        <v>119</v>
      </c>
      <c r="E228" s="201" t="s">
        <v>19</v>
      </c>
      <c r="F228" s="202" t="s">
        <v>269</v>
      </c>
      <c r="G228" s="200"/>
      <c r="H228" s="203">
        <v>45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119</v>
      </c>
      <c r="AU228" s="209" t="s">
        <v>79</v>
      </c>
      <c r="AV228" s="14" t="s">
        <v>79</v>
      </c>
      <c r="AW228" s="14" t="s">
        <v>32</v>
      </c>
      <c r="AX228" s="14" t="s">
        <v>70</v>
      </c>
      <c r="AY228" s="209" t="s">
        <v>111</v>
      </c>
    </row>
    <row r="229" spans="1:65" s="15" customFormat="1" ht="10.199999999999999">
      <c r="B229" s="210"/>
      <c r="C229" s="211"/>
      <c r="D229" s="190" t="s">
        <v>119</v>
      </c>
      <c r="E229" s="212" t="s">
        <v>19</v>
      </c>
      <c r="F229" s="213" t="s">
        <v>122</v>
      </c>
      <c r="G229" s="211"/>
      <c r="H229" s="214">
        <v>45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119</v>
      </c>
      <c r="AU229" s="220" t="s">
        <v>79</v>
      </c>
      <c r="AV229" s="15" t="s">
        <v>118</v>
      </c>
      <c r="AW229" s="15" t="s">
        <v>32</v>
      </c>
      <c r="AX229" s="15" t="s">
        <v>77</v>
      </c>
      <c r="AY229" s="220" t="s">
        <v>111</v>
      </c>
    </row>
    <row r="230" spans="1:65" s="2" customFormat="1" ht="24.15" customHeight="1">
      <c r="A230" s="36"/>
      <c r="B230" s="37"/>
      <c r="C230" s="175" t="s">
        <v>273</v>
      </c>
      <c r="D230" s="175" t="s">
        <v>113</v>
      </c>
      <c r="E230" s="176" t="s">
        <v>274</v>
      </c>
      <c r="F230" s="177" t="s">
        <v>235</v>
      </c>
      <c r="G230" s="178" t="s">
        <v>116</v>
      </c>
      <c r="H230" s="179">
        <v>45</v>
      </c>
      <c r="I230" s="180"/>
      <c r="J230" s="181">
        <f>ROUND(I230*H230,2)</f>
        <v>0</v>
      </c>
      <c r="K230" s="177" t="s">
        <v>19</v>
      </c>
      <c r="L230" s="41"/>
      <c r="M230" s="182" t="s">
        <v>19</v>
      </c>
      <c r="N230" s="183" t="s">
        <v>41</v>
      </c>
      <c r="O230" s="66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118</v>
      </c>
      <c r="AT230" s="186" t="s">
        <v>113</v>
      </c>
      <c r="AU230" s="186" t="s">
        <v>79</v>
      </c>
      <c r="AY230" s="19" t="s">
        <v>111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77</v>
      </c>
      <c r="BK230" s="187">
        <f>ROUND(I230*H230,2)</f>
        <v>0</v>
      </c>
      <c r="BL230" s="19" t="s">
        <v>118</v>
      </c>
      <c r="BM230" s="186" t="s">
        <v>275</v>
      </c>
    </row>
    <row r="231" spans="1:65" s="13" customFormat="1" ht="10.199999999999999">
      <c r="B231" s="188"/>
      <c r="C231" s="189"/>
      <c r="D231" s="190" t="s">
        <v>119</v>
      </c>
      <c r="E231" s="191" t="s">
        <v>19</v>
      </c>
      <c r="F231" s="192" t="s">
        <v>208</v>
      </c>
      <c r="G231" s="189"/>
      <c r="H231" s="191" t="s">
        <v>19</v>
      </c>
      <c r="I231" s="193"/>
      <c r="J231" s="189"/>
      <c r="K231" s="189"/>
      <c r="L231" s="194"/>
      <c r="M231" s="195"/>
      <c r="N231" s="196"/>
      <c r="O231" s="196"/>
      <c r="P231" s="196"/>
      <c r="Q231" s="196"/>
      <c r="R231" s="196"/>
      <c r="S231" s="196"/>
      <c r="T231" s="197"/>
      <c r="AT231" s="198" t="s">
        <v>119</v>
      </c>
      <c r="AU231" s="198" t="s">
        <v>79</v>
      </c>
      <c r="AV231" s="13" t="s">
        <v>77</v>
      </c>
      <c r="AW231" s="13" t="s">
        <v>32</v>
      </c>
      <c r="AX231" s="13" t="s">
        <v>70</v>
      </c>
      <c r="AY231" s="198" t="s">
        <v>111</v>
      </c>
    </row>
    <row r="232" spans="1:65" s="14" customFormat="1" ht="10.199999999999999">
      <c r="B232" s="199"/>
      <c r="C232" s="200"/>
      <c r="D232" s="190" t="s">
        <v>119</v>
      </c>
      <c r="E232" s="201" t="s">
        <v>19</v>
      </c>
      <c r="F232" s="202" t="s">
        <v>269</v>
      </c>
      <c r="G232" s="200"/>
      <c r="H232" s="203">
        <v>45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119</v>
      </c>
      <c r="AU232" s="209" t="s">
        <v>79</v>
      </c>
      <c r="AV232" s="14" t="s">
        <v>79</v>
      </c>
      <c r="AW232" s="14" t="s">
        <v>32</v>
      </c>
      <c r="AX232" s="14" t="s">
        <v>70</v>
      </c>
      <c r="AY232" s="209" t="s">
        <v>111</v>
      </c>
    </row>
    <row r="233" spans="1:65" s="15" customFormat="1" ht="10.199999999999999">
      <c r="B233" s="210"/>
      <c r="C233" s="211"/>
      <c r="D233" s="190" t="s">
        <v>119</v>
      </c>
      <c r="E233" s="212" t="s">
        <v>19</v>
      </c>
      <c r="F233" s="213" t="s">
        <v>122</v>
      </c>
      <c r="G233" s="211"/>
      <c r="H233" s="214">
        <v>45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119</v>
      </c>
      <c r="AU233" s="220" t="s">
        <v>79</v>
      </c>
      <c r="AV233" s="15" t="s">
        <v>118</v>
      </c>
      <c r="AW233" s="15" t="s">
        <v>32</v>
      </c>
      <c r="AX233" s="15" t="s">
        <v>77</v>
      </c>
      <c r="AY233" s="220" t="s">
        <v>111</v>
      </c>
    </row>
    <row r="234" spans="1:65" s="2" customFormat="1" ht="24.15" customHeight="1">
      <c r="A234" s="36"/>
      <c r="B234" s="37"/>
      <c r="C234" s="175" t="s">
        <v>276</v>
      </c>
      <c r="D234" s="175" t="s">
        <v>113</v>
      </c>
      <c r="E234" s="176" t="s">
        <v>238</v>
      </c>
      <c r="F234" s="177" t="s">
        <v>239</v>
      </c>
      <c r="G234" s="178" t="s">
        <v>116</v>
      </c>
      <c r="H234" s="179">
        <v>45</v>
      </c>
      <c r="I234" s="180"/>
      <c r="J234" s="181">
        <f>ROUND(I234*H234,2)</f>
        <v>0</v>
      </c>
      <c r="K234" s="177" t="s">
        <v>19</v>
      </c>
      <c r="L234" s="41"/>
      <c r="M234" s="182" t="s">
        <v>19</v>
      </c>
      <c r="N234" s="183" t="s">
        <v>41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118</v>
      </c>
      <c r="AT234" s="186" t="s">
        <v>113</v>
      </c>
      <c r="AU234" s="186" t="s">
        <v>79</v>
      </c>
      <c r="AY234" s="19" t="s">
        <v>111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77</v>
      </c>
      <c r="BK234" s="187">
        <f>ROUND(I234*H234,2)</f>
        <v>0</v>
      </c>
      <c r="BL234" s="19" t="s">
        <v>118</v>
      </c>
      <c r="BM234" s="186" t="s">
        <v>277</v>
      </c>
    </row>
    <row r="235" spans="1:65" s="13" customFormat="1" ht="10.199999999999999">
      <c r="B235" s="188"/>
      <c r="C235" s="189"/>
      <c r="D235" s="190" t="s">
        <v>119</v>
      </c>
      <c r="E235" s="191" t="s">
        <v>19</v>
      </c>
      <c r="F235" s="192" t="s">
        <v>208</v>
      </c>
      <c r="G235" s="189"/>
      <c r="H235" s="191" t="s">
        <v>19</v>
      </c>
      <c r="I235" s="193"/>
      <c r="J235" s="189"/>
      <c r="K235" s="189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119</v>
      </c>
      <c r="AU235" s="198" t="s">
        <v>79</v>
      </c>
      <c r="AV235" s="13" t="s">
        <v>77</v>
      </c>
      <c r="AW235" s="13" t="s">
        <v>32</v>
      </c>
      <c r="AX235" s="13" t="s">
        <v>70</v>
      </c>
      <c r="AY235" s="198" t="s">
        <v>111</v>
      </c>
    </row>
    <row r="236" spans="1:65" s="14" customFormat="1" ht="10.199999999999999">
      <c r="B236" s="199"/>
      <c r="C236" s="200"/>
      <c r="D236" s="190" t="s">
        <v>119</v>
      </c>
      <c r="E236" s="201" t="s">
        <v>19</v>
      </c>
      <c r="F236" s="202" t="s">
        <v>269</v>
      </c>
      <c r="G236" s="200"/>
      <c r="H236" s="203">
        <v>45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119</v>
      </c>
      <c r="AU236" s="209" t="s">
        <v>79</v>
      </c>
      <c r="AV236" s="14" t="s">
        <v>79</v>
      </c>
      <c r="AW236" s="14" t="s">
        <v>32</v>
      </c>
      <c r="AX236" s="14" t="s">
        <v>70</v>
      </c>
      <c r="AY236" s="209" t="s">
        <v>111</v>
      </c>
    </row>
    <row r="237" spans="1:65" s="15" customFormat="1" ht="10.199999999999999">
      <c r="B237" s="210"/>
      <c r="C237" s="211"/>
      <c r="D237" s="190" t="s">
        <v>119</v>
      </c>
      <c r="E237" s="212" t="s">
        <v>19</v>
      </c>
      <c r="F237" s="213" t="s">
        <v>122</v>
      </c>
      <c r="G237" s="211"/>
      <c r="H237" s="214">
        <v>45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119</v>
      </c>
      <c r="AU237" s="220" t="s">
        <v>79</v>
      </c>
      <c r="AV237" s="15" t="s">
        <v>118</v>
      </c>
      <c r="AW237" s="15" t="s">
        <v>32</v>
      </c>
      <c r="AX237" s="15" t="s">
        <v>77</v>
      </c>
      <c r="AY237" s="220" t="s">
        <v>111</v>
      </c>
    </row>
    <row r="238" spans="1:65" s="12" customFormat="1" ht="22.8" customHeight="1">
      <c r="B238" s="159"/>
      <c r="C238" s="160"/>
      <c r="D238" s="161" t="s">
        <v>69</v>
      </c>
      <c r="E238" s="173" t="s">
        <v>204</v>
      </c>
      <c r="F238" s="173" t="s">
        <v>278</v>
      </c>
      <c r="G238" s="160"/>
      <c r="H238" s="160"/>
      <c r="I238" s="163"/>
      <c r="J238" s="174">
        <f>BK238</f>
        <v>0</v>
      </c>
      <c r="K238" s="160"/>
      <c r="L238" s="165"/>
      <c r="M238" s="166"/>
      <c r="N238" s="167"/>
      <c r="O238" s="167"/>
      <c r="P238" s="168">
        <f>SUM(P239:P289)</f>
        <v>0</v>
      </c>
      <c r="Q238" s="167"/>
      <c r="R238" s="168">
        <f>SUM(R239:R289)</f>
        <v>0</v>
      </c>
      <c r="S238" s="167"/>
      <c r="T238" s="169">
        <f>SUM(T239:T289)</f>
        <v>0</v>
      </c>
      <c r="AR238" s="170" t="s">
        <v>77</v>
      </c>
      <c r="AT238" s="171" t="s">
        <v>69</v>
      </c>
      <c r="AU238" s="171" t="s">
        <v>77</v>
      </c>
      <c r="AY238" s="170" t="s">
        <v>111</v>
      </c>
      <c r="BK238" s="172">
        <f>SUM(BK239:BK289)</f>
        <v>0</v>
      </c>
    </row>
    <row r="239" spans="1:65" s="2" customFormat="1" ht="16.5" customHeight="1">
      <c r="A239" s="36"/>
      <c r="B239" s="37"/>
      <c r="C239" s="175" t="s">
        <v>279</v>
      </c>
      <c r="D239" s="175" t="s">
        <v>113</v>
      </c>
      <c r="E239" s="176" t="s">
        <v>280</v>
      </c>
      <c r="F239" s="177" t="s">
        <v>281</v>
      </c>
      <c r="G239" s="178" t="s">
        <v>282</v>
      </c>
      <c r="H239" s="179">
        <v>1</v>
      </c>
      <c r="I239" s="180"/>
      <c r="J239" s="181">
        <f>ROUND(I239*H239,2)</f>
        <v>0</v>
      </c>
      <c r="K239" s="177" t="s">
        <v>19</v>
      </c>
      <c r="L239" s="41"/>
      <c r="M239" s="182" t="s">
        <v>19</v>
      </c>
      <c r="N239" s="183" t="s">
        <v>41</v>
      </c>
      <c r="O239" s="66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118</v>
      </c>
      <c r="AT239" s="186" t="s">
        <v>113</v>
      </c>
      <c r="AU239" s="186" t="s">
        <v>79</v>
      </c>
      <c r="AY239" s="19" t="s">
        <v>111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77</v>
      </c>
      <c r="BK239" s="187">
        <f>ROUND(I239*H239,2)</f>
        <v>0</v>
      </c>
      <c r="BL239" s="19" t="s">
        <v>118</v>
      </c>
      <c r="BM239" s="186" t="s">
        <v>283</v>
      </c>
    </row>
    <row r="240" spans="1:65" s="14" customFormat="1" ht="10.199999999999999">
      <c r="B240" s="199"/>
      <c r="C240" s="200"/>
      <c r="D240" s="190" t="s">
        <v>119</v>
      </c>
      <c r="E240" s="201" t="s">
        <v>19</v>
      </c>
      <c r="F240" s="202" t="s">
        <v>77</v>
      </c>
      <c r="G240" s="200"/>
      <c r="H240" s="203">
        <v>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119</v>
      </c>
      <c r="AU240" s="209" t="s">
        <v>79</v>
      </c>
      <c r="AV240" s="14" t="s">
        <v>79</v>
      </c>
      <c r="AW240" s="14" t="s">
        <v>32</v>
      </c>
      <c r="AX240" s="14" t="s">
        <v>70</v>
      </c>
      <c r="AY240" s="209" t="s">
        <v>111</v>
      </c>
    </row>
    <row r="241" spans="1:65" s="15" customFormat="1" ht="10.199999999999999">
      <c r="B241" s="210"/>
      <c r="C241" s="211"/>
      <c r="D241" s="190" t="s">
        <v>119</v>
      </c>
      <c r="E241" s="212" t="s">
        <v>19</v>
      </c>
      <c r="F241" s="213" t="s">
        <v>122</v>
      </c>
      <c r="G241" s="211"/>
      <c r="H241" s="214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119</v>
      </c>
      <c r="AU241" s="220" t="s">
        <v>79</v>
      </c>
      <c r="AV241" s="15" t="s">
        <v>118</v>
      </c>
      <c r="AW241" s="15" t="s">
        <v>32</v>
      </c>
      <c r="AX241" s="15" t="s">
        <v>77</v>
      </c>
      <c r="AY241" s="220" t="s">
        <v>111</v>
      </c>
    </row>
    <row r="242" spans="1:65" s="2" customFormat="1" ht="16.5" customHeight="1">
      <c r="A242" s="36"/>
      <c r="B242" s="37"/>
      <c r="C242" s="175" t="s">
        <v>252</v>
      </c>
      <c r="D242" s="175" t="s">
        <v>113</v>
      </c>
      <c r="E242" s="176" t="s">
        <v>284</v>
      </c>
      <c r="F242" s="177" t="s">
        <v>285</v>
      </c>
      <c r="G242" s="178" t="s">
        <v>282</v>
      </c>
      <c r="H242" s="179">
        <v>1</v>
      </c>
      <c r="I242" s="180"/>
      <c r="J242" s="181">
        <f>ROUND(I242*H242,2)</f>
        <v>0</v>
      </c>
      <c r="K242" s="177" t="s">
        <v>19</v>
      </c>
      <c r="L242" s="41"/>
      <c r="M242" s="182" t="s">
        <v>19</v>
      </c>
      <c r="N242" s="183" t="s">
        <v>41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118</v>
      </c>
      <c r="AT242" s="186" t="s">
        <v>113</v>
      </c>
      <c r="AU242" s="186" t="s">
        <v>79</v>
      </c>
      <c r="AY242" s="19" t="s">
        <v>111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77</v>
      </c>
      <c r="BK242" s="187">
        <f>ROUND(I242*H242,2)</f>
        <v>0</v>
      </c>
      <c r="BL242" s="19" t="s">
        <v>118</v>
      </c>
      <c r="BM242" s="186" t="s">
        <v>286</v>
      </c>
    </row>
    <row r="243" spans="1:65" s="14" customFormat="1" ht="10.199999999999999">
      <c r="B243" s="199"/>
      <c r="C243" s="200"/>
      <c r="D243" s="190" t="s">
        <v>119</v>
      </c>
      <c r="E243" s="201" t="s">
        <v>19</v>
      </c>
      <c r="F243" s="202" t="s">
        <v>77</v>
      </c>
      <c r="G243" s="200"/>
      <c r="H243" s="203">
        <v>1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119</v>
      </c>
      <c r="AU243" s="209" t="s">
        <v>79</v>
      </c>
      <c r="AV243" s="14" t="s">
        <v>79</v>
      </c>
      <c r="AW243" s="14" t="s">
        <v>32</v>
      </c>
      <c r="AX243" s="14" t="s">
        <v>70</v>
      </c>
      <c r="AY243" s="209" t="s">
        <v>111</v>
      </c>
    </row>
    <row r="244" spans="1:65" s="15" customFormat="1" ht="10.199999999999999">
      <c r="B244" s="210"/>
      <c r="C244" s="211"/>
      <c r="D244" s="190" t="s">
        <v>119</v>
      </c>
      <c r="E244" s="212" t="s">
        <v>19</v>
      </c>
      <c r="F244" s="213" t="s">
        <v>122</v>
      </c>
      <c r="G244" s="211"/>
      <c r="H244" s="214">
        <v>1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119</v>
      </c>
      <c r="AU244" s="220" t="s">
        <v>79</v>
      </c>
      <c r="AV244" s="15" t="s">
        <v>118</v>
      </c>
      <c r="AW244" s="15" t="s">
        <v>32</v>
      </c>
      <c r="AX244" s="15" t="s">
        <v>77</v>
      </c>
      <c r="AY244" s="220" t="s">
        <v>111</v>
      </c>
    </row>
    <row r="245" spans="1:65" s="2" customFormat="1" ht="16.5" customHeight="1">
      <c r="A245" s="36"/>
      <c r="B245" s="37"/>
      <c r="C245" s="175" t="s">
        <v>174</v>
      </c>
      <c r="D245" s="175" t="s">
        <v>113</v>
      </c>
      <c r="E245" s="176" t="s">
        <v>287</v>
      </c>
      <c r="F245" s="177" t="s">
        <v>288</v>
      </c>
      <c r="G245" s="178" t="s">
        <v>282</v>
      </c>
      <c r="H245" s="179">
        <v>1</v>
      </c>
      <c r="I245" s="180"/>
      <c r="J245" s="181">
        <f>ROUND(I245*H245,2)</f>
        <v>0</v>
      </c>
      <c r="K245" s="177" t="s">
        <v>19</v>
      </c>
      <c r="L245" s="41"/>
      <c r="M245" s="182" t="s">
        <v>19</v>
      </c>
      <c r="N245" s="183" t="s">
        <v>41</v>
      </c>
      <c r="O245" s="66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118</v>
      </c>
      <c r="AT245" s="186" t="s">
        <v>113</v>
      </c>
      <c r="AU245" s="186" t="s">
        <v>79</v>
      </c>
      <c r="AY245" s="19" t="s">
        <v>111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77</v>
      </c>
      <c r="BK245" s="187">
        <f>ROUND(I245*H245,2)</f>
        <v>0</v>
      </c>
      <c r="BL245" s="19" t="s">
        <v>118</v>
      </c>
      <c r="BM245" s="186" t="s">
        <v>289</v>
      </c>
    </row>
    <row r="246" spans="1:65" s="14" customFormat="1" ht="10.199999999999999">
      <c r="B246" s="199"/>
      <c r="C246" s="200"/>
      <c r="D246" s="190" t="s">
        <v>119</v>
      </c>
      <c r="E246" s="201" t="s">
        <v>19</v>
      </c>
      <c r="F246" s="202" t="s">
        <v>77</v>
      </c>
      <c r="G246" s="200"/>
      <c r="H246" s="203">
        <v>1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119</v>
      </c>
      <c r="AU246" s="209" t="s">
        <v>79</v>
      </c>
      <c r="AV246" s="14" t="s">
        <v>79</v>
      </c>
      <c r="AW246" s="14" t="s">
        <v>32</v>
      </c>
      <c r="AX246" s="14" t="s">
        <v>70</v>
      </c>
      <c r="AY246" s="209" t="s">
        <v>111</v>
      </c>
    </row>
    <row r="247" spans="1:65" s="15" customFormat="1" ht="10.199999999999999">
      <c r="B247" s="210"/>
      <c r="C247" s="211"/>
      <c r="D247" s="190" t="s">
        <v>119</v>
      </c>
      <c r="E247" s="212" t="s">
        <v>19</v>
      </c>
      <c r="F247" s="213" t="s">
        <v>122</v>
      </c>
      <c r="G247" s="211"/>
      <c r="H247" s="214">
        <v>1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119</v>
      </c>
      <c r="AU247" s="220" t="s">
        <v>79</v>
      </c>
      <c r="AV247" s="15" t="s">
        <v>118</v>
      </c>
      <c r="AW247" s="15" t="s">
        <v>32</v>
      </c>
      <c r="AX247" s="15" t="s">
        <v>77</v>
      </c>
      <c r="AY247" s="220" t="s">
        <v>111</v>
      </c>
    </row>
    <row r="248" spans="1:65" s="2" customFormat="1" ht="16.5" customHeight="1">
      <c r="A248" s="36"/>
      <c r="B248" s="37"/>
      <c r="C248" s="175" t="s">
        <v>290</v>
      </c>
      <c r="D248" s="175" t="s">
        <v>113</v>
      </c>
      <c r="E248" s="176" t="s">
        <v>291</v>
      </c>
      <c r="F248" s="177" t="s">
        <v>292</v>
      </c>
      <c r="G248" s="178" t="s">
        <v>282</v>
      </c>
      <c r="H248" s="179">
        <v>1</v>
      </c>
      <c r="I248" s="180"/>
      <c r="J248" s="181">
        <f>ROUND(I248*H248,2)</f>
        <v>0</v>
      </c>
      <c r="K248" s="177" t="s">
        <v>19</v>
      </c>
      <c r="L248" s="41"/>
      <c r="M248" s="182" t="s">
        <v>19</v>
      </c>
      <c r="N248" s="183" t="s">
        <v>41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118</v>
      </c>
      <c r="AT248" s="186" t="s">
        <v>113</v>
      </c>
      <c r="AU248" s="186" t="s">
        <v>79</v>
      </c>
      <c r="AY248" s="19" t="s">
        <v>111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77</v>
      </c>
      <c r="BK248" s="187">
        <f>ROUND(I248*H248,2)</f>
        <v>0</v>
      </c>
      <c r="BL248" s="19" t="s">
        <v>118</v>
      </c>
      <c r="BM248" s="186" t="s">
        <v>293</v>
      </c>
    </row>
    <row r="249" spans="1:65" s="14" customFormat="1" ht="10.199999999999999">
      <c r="B249" s="199"/>
      <c r="C249" s="200"/>
      <c r="D249" s="190" t="s">
        <v>119</v>
      </c>
      <c r="E249" s="201" t="s">
        <v>19</v>
      </c>
      <c r="F249" s="202" t="s">
        <v>77</v>
      </c>
      <c r="G249" s="200"/>
      <c r="H249" s="203">
        <v>1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119</v>
      </c>
      <c r="AU249" s="209" t="s">
        <v>79</v>
      </c>
      <c r="AV249" s="14" t="s">
        <v>79</v>
      </c>
      <c r="AW249" s="14" t="s">
        <v>32</v>
      </c>
      <c r="AX249" s="14" t="s">
        <v>70</v>
      </c>
      <c r="AY249" s="209" t="s">
        <v>111</v>
      </c>
    </row>
    <row r="250" spans="1:65" s="15" customFormat="1" ht="10.199999999999999">
      <c r="B250" s="210"/>
      <c r="C250" s="211"/>
      <c r="D250" s="190" t="s">
        <v>119</v>
      </c>
      <c r="E250" s="212" t="s">
        <v>19</v>
      </c>
      <c r="F250" s="213" t="s">
        <v>122</v>
      </c>
      <c r="G250" s="211"/>
      <c r="H250" s="214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119</v>
      </c>
      <c r="AU250" s="220" t="s">
        <v>79</v>
      </c>
      <c r="AV250" s="15" t="s">
        <v>118</v>
      </c>
      <c r="AW250" s="15" t="s">
        <v>32</v>
      </c>
      <c r="AX250" s="15" t="s">
        <v>77</v>
      </c>
      <c r="AY250" s="220" t="s">
        <v>111</v>
      </c>
    </row>
    <row r="251" spans="1:65" s="2" customFormat="1" ht="16.5" customHeight="1">
      <c r="A251" s="36"/>
      <c r="B251" s="37"/>
      <c r="C251" s="175" t="s">
        <v>181</v>
      </c>
      <c r="D251" s="175" t="s">
        <v>113</v>
      </c>
      <c r="E251" s="176" t="s">
        <v>294</v>
      </c>
      <c r="F251" s="177" t="s">
        <v>295</v>
      </c>
      <c r="G251" s="178" t="s">
        <v>282</v>
      </c>
      <c r="H251" s="179">
        <v>1</v>
      </c>
      <c r="I251" s="180"/>
      <c r="J251" s="181">
        <f>ROUND(I251*H251,2)</f>
        <v>0</v>
      </c>
      <c r="K251" s="177" t="s">
        <v>19</v>
      </c>
      <c r="L251" s="41"/>
      <c r="M251" s="182" t="s">
        <v>19</v>
      </c>
      <c r="N251" s="183" t="s">
        <v>41</v>
      </c>
      <c r="O251" s="66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6" t="s">
        <v>118</v>
      </c>
      <c r="AT251" s="186" t="s">
        <v>113</v>
      </c>
      <c r="AU251" s="186" t="s">
        <v>79</v>
      </c>
      <c r="AY251" s="19" t="s">
        <v>111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9" t="s">
        <v>77</v>
      </c>
      <c r="BK251" s="187">
        <f>ROUND(I251*H251,2)</f>
        <v>0</v>
      </c>
      <c r="BL251" s="19" t="s">
        <v>118</v>
      </c>
      <c r="BM251" s="186" t="s">
        <v>296</v>
      </c>
    </row>
    <row r="252" spans="1:65" s="14" customFormat="1" ht="10.199999999999999">
      <c r="B252" s="199"/>
      <c r="C252" s="200"/>
      <c r="D252" s="190" t="s">
        <v>119</v>
      </c>
      <c r="E252" s="201" t="s">
        <v>19</v>
      </c>
      <c r="F252" s="202" t="s">
        <v>77</v>
      </c>
      <c r="G252" s="200"/>
      <c r="H252" s="203">
        <v>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119</v>
      </c>
      <c r="AU252" s="209" t="s">
        <v>79</v>
      </c>
      <c r="AV252" s="14" t="s">
        <v>79</v>
      </c>
      <c r="AW252" s="14" t="s">
        <v>32</v>
      </c>
      <c r="AX252" s="14" t="s">
        <v>70</v>
      </c>
      <c r="AY252" s="209" t="s">
        <v>111</v>
      </c>
    </row>
    <row r="253" spans="1:65" s="15" customFormat="1" ht="10.199999999999999">
      <c r="B253" s="210"/>
      <c r="C253" s="211"/>
      <c r="D253" s="190" t="s">
        <v>119</v>
      </c>
      <c r="E253" s="212" t="s">
        <v>19</v>
      </c>
      <c r="F253" s="213" t="s">
        <v>122</v>
      </c>
      <c r="G253" s="211"/>
      <c r="H253" s="214">
        <v>1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119</v>
      </c>
      <c r="AU253" s="220" t="s">
        <v>79</v>
      </c>
      <c r="AV253" s="15" t="s">
        <v>118</v>
      </c>
      <c r="AW253" s="15" t="s">
        <v>32</v>
      </c>
      <c r="AX253" s="15" t="s">
        <v>77</v>
      </c>
      <c r="AY253" s="220" t="s">
        <v>111</v>
      </c>
    </row>
    <row r="254" spans="1:65" s="2" customFormat="1" ht="16.5" customHeight="1">
      <c r="A254" s="36"/>
      <c r="B254" s="37"/>
      <c r="C254" s="175" t="s">
        <v>297</v>
      </c>
      <c r="D254" s="175" t="s">
        <v>113</v>
      </c>
      <c r="E254" s="176" t="s">
        <v>298</v>
      </c>
      <c r="F254" s="177" t="s">
        <v>299</v>
      </c>
      <c r="G254" s="178" t="s">
        <v>282</v>
      </c>
      <c r="H254" s="179">
        <v>1</v>
      </c>
      <c r="I254" s="180"/>
      <c r="J254" s="181">
        <f>ROUND(I254*H254,2)</f>
        <v>0</v>
      </c>
      <c r="K254" s="177" t="s">
        <v>19</v>
      </c>
      <c r="L254" s="41"/>
      <c r="M254" s="182" t="s">
        <v>19</v>
      </c>
      <c r="N254" s="183" t="s">
        <v>41</v>
      </c>
      <c r="O254" s="66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118</v>
      </c>
      <c r="AT254" s="186" t="s">
        <v>113</v>
      </c>
      <c r="AU254" s="186" t="s">
        <v>79</v>
      </c>
      <c r="AY254" s="19" t="s">
        <v>111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9" t="s">
        <v>77</v>
      </c>
      <c r="BK254" s="187">
        <f>ROUND(I254*H254,2)</f>
        <v>0</v>
      </c>
      <c r="BL254" s="19" t="s">
        <v>118</v>
      </c>
      <c r="BM254" s="186" t="s">
        <v>300</v>
      </c>
    </row>
    <row r="255" spans="1:65" s="14" customFormat="1" ht="10.199999999999999">
      <c r="B255" s="199"/>
      <c r="C255" s="200"/>
      <c r="D255" s="190" t="s">
        <v>119</v>
      </c>
      <c r="E255" s="201" t="s">
        <v>19</v>
      </c>
      <c r="F255" s="202" t="s">
        <v>77</v>
      </c>
      <c r="G255" s="200"/>
      <c r="H255" s="203">
        <v>1</v>
      </c>
      <c r="I255" s="204"/>
      <c r="J255" s="200"/>
      <c r="K255" s="200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119</v>
      </c>
      <c r="AU255" s="209" t="s">
        <v>79</v>
      </c>
      <c r="AV255" s="14" t="s">
        <v>79</v>
      </c>
      <c r="AW255" s="14" t="s">
        <v>32</v>
      </c>
      <c r="AX255" s="14" t="s">
        <v>70</v>
      </c>
      <c r="AY255" s="209" t="s">
        <v>111</v>
      </c>
    </row>
    <row r="256" spans="1:65" s="15" customFormat="1" ht="10.199999999999999">
      <c r="B256" s="210"/>
      <c r="C256" s="211"/>
      <c r="D256" s="190" t="s">
        <v>119</v>
      </c>
      <c r="E256" s="212" t="s">
        <v>19</v>
      </c>
      <c r="F256" s="213" t="s">
        <v>122</v>
      </c>
      <c r="G256" s="211"/>
      <c r="H256" s="214">
        <v>1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119</v>
      </c>
      <c r="AU256" s="220" t="s">
        <v>79</v>
      </c>
      <c r="AV256" s="15" t="s">
        <v>118</v>
      </c>
      <c r="AW256" s="15" t="s">
        <v>32</v>
      </c>
      <c r="AX256" s="15" t="s">
        <v>77</v>
      </c>
      <c r="AY256" s="220" t="s">
        <v>111</v>
      </c>
    </row>
    <row r="257" spans="1:65" s="2" customFormat="1" ht="16.5" customHeight="1">
      <c r="A257" s="36"/>
      <c r="B257" s="37"/>
      <c r="C257" s="175" t="s">
        <v>185</v>
      </c>
      <c r="D257" s="175" t="s">
        <v>113</v>
      </c>
      <c r="E257" s="176" t="s">
        <v>301</v>
      </c>
      <c r="F257" s="177" t="s">
        <v>302</v>
      </c>
      <c r="G257" s="178" t="s">
        <v>282</v>
      </c>
      <c r="H257" s="179">
        <v>2</v>
      </c>
      <c r="I257" s="180"/>
      <c r="J257" s="181">
        <f>ROUND(I257*H257,2)</f>
        <v>0</v>
      </c>
      <c r="K257" s="177" t="s">
        <v>19</v>
      </c>
      <c r="L257" s="41"/>
      <c r="M257" s="182" t="s">
        <v>19</v>
      </c>
      <c r="N257" s="183" t="s">
        <v>41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118</v>
      </c>
      <c r="AT257" s="186" t="s">
        <v>113</v>
      </c>
      <c r="AU257" s="186" t="s">
        <v>79</v>
      </c>
      <c r="AY257" s="19" t="s">
        <v>111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77</v>
      </c>
      <c r="BK257" s="187">
        <f>ROUND(I257*H257,2)</f>
        <v>0</v>
      </c>
      <c r="BL257" s="19" t="s">
        <v>118</v>
      </c>
      <c r="BM257" s="186" t="s">
        <v>303</v>
      </c>
    </row>
    <row r="258" spans="1:65" s="14" customFormat="1" ht="10.199999999999999">
      <c r="B258" s="199"/>
      <c r="C258" s="200"/>
      <c r="D258" s="190" t="s">
        <v>119</v>
      </c>
      <c r="E258" s="201" t="s">
        <v>19</v>
      </c>
      <c r="F258" s="202" t="s">
        <v>79</v>
      </c>
      <c r="G258" s="200"/>
      <c r="H258" s="203">
        <v>2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119</v>
      </c>
      <c r="AU258" s="209" t="s">
        <v>79</v>
      </c>
      <c r="AV258" s="14" t="s">
        <v>79</v>
      </c>
      <c r="AW258" s="14" t="s">
        <v>32</v>
      </c>
      <c r="AX258" s="14" t="s">
        <v>70</v>
      </c>
      <c r="AY258" s="209" t="s">
        <v>111</v>
      </c>
    </row>
    <row r="259" spans="1:65" s="15" customFormat="1" ht="10.199999999999999">
      <c r="B259" s="210"/>
      <c r="C259" s="211"/>
      <c r="D259" s="190" t="s">
        <v>119</v>
      </c>
      <c r="E259" s="212" t="s">
        <v>19</v>
      </c>
      <c r="F259" s="213" t="s">
        <v>122</v>
      </c>
      <c r="G259" s="211"/>
      <c r="H259" s="214">
        <v>2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119</v>
      </c>
      <c r="AU259" s="220" t="s">
        <v>79</v>
      </c>
      <c r="AV259" s="15" t="s">
        <v>118</v>
      </c>
      <c r="AW259" s="15" t="s">
        <v>32</v>
      </c>
      <c r="AX259" s="15" t="s">
        <v>77</v>
      </c>
      <c r="AY259" s="220" t="s">
        <v>111</v>
      </c>
    </row>
    <row r="260" spans="1:65" s="2" customFormat="1" ht="16.5" customHeight="1">
      <c r="A260" s="36"/>
      <c r="B260" s="37"/>
      <c r="C260" s="175" t="s">
        <v>304</v>
      </c>
      <c r="D260" s="175" t="s">
        <v>113</v>
      </c>
      <c r="E260" s="176" t="s">
        <v>305</v>
      </c>
      <c r="F260" s="177" t="s">
        <v>306</v>
      </c>
      <c r="G260" s="178" t="s">
        <v>282</v>
      </c>
      <c r="H260" s="179">
        <v>1</v>
      </c>
      <c r="I260" s="180"/>
      <c r="J260" s="181">
        <f>ROUND(I260*H260,2)</f>
        <v>0</v>
      </c>
      <c r="K260" s="177" t="s">
        <v>19</v>
      </c>
      <c r="L260" s="41"/>
      <c r="M260" s="182" t="s">
        <v>19</v>
      </c>
      <c r="N260" s="183" t="s">
        <v>41</v>
      </c>
      <c r="O260" s="66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118</v>
      </c>
      <c r="AT260" s="186" t="s">
        <v>113</v>
      </c>
      <c r="AU260" s="186" t="s">
        <v>79</v>
      </c>
      <c r="AY260" s="19" t="s">
        <v>111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77</v>
      </c>
      <c r="BK260" s="187">
        <f>ROUND(I260*H260,2)</f>
        <v>0</v>
      </c>
      <c r="BL260" s="19" t="s">
        <v>118</v>
      </c>
      <c r="BM260" s="186" t="s">
        <v>307</v>
      </c>
    </row>
    <row r="261" spans="1:65" s="14" customFormat="1" ht="10.199999999999999">
      <c r="B261" s="199"/>
      <c r="C261" s="200"/>
      <c r="D261" s="190" t="s">
        <v>119</v>
      </c>
      <c r="E261" s="201" t="s">
        <v>19</v>
      </c>
      <c r="F261" s="202" t="s">
        <v>77</v>
      </c>
      <c r="G261" s="200"/>
      <c r="H261" s="203">
        <v>1</v>
      </c>
      <c r="I261" s="204"/>
      <c r="J261" s="200"/>
      <c r="K261" s="200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119</v>
      </c>
      <c r="AU261" s="209" t="s">
        <v>79</v>
      </c>
      <c r="AV261" s="14" t="s">
        <v>79</v>
      </c>
      <c r="AW261" s="14" t="s">
        <v>32</v>
      </c>
      <c r="AX261" s="14" t="s">
        <v>70</v>
      </c>
      <c r="AY261" s="209" t="s">
        <v>111</v>
      </c>
    </row>
    <row r="262" spans="1:65" s="15" customFormat="1" ht="10.199999999999999">
      <c r="B262" s="210"/>
      <c r="C262" s="211"/>
      <c r="D262" s="190" t="s">
        <v>119</v>
      </c>
      <c r="E262" s="212" t="s">
        <v>19</v>
      </c>
      <c r="F262" s="213" t="s">
        <v>122</v>
      </c>
      <c r="G262" s="211"/>
      <c r="H262" s="214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119</v>
      </c>
      <c r="AU262" s="220" t="s">
        <v>79</v>
      </c>
      <c r="AV262" s="15" t="s">
        <v>118</v>
      </c>
      <c r="AW262" s="15" t="s">
        <v>32</v>
      </c>
      <c r="AX262" s="15" t="s">
        <v>77</v>
      </c>
      <c r="AY262" s="220" t="s">
        <v>111</v>
      </c>
    </row>
    <row r="263" spans="1:65" s="2" customFormat="1" ht="16.5" customHeight="1">
      <c r="A263" s="36"/>
      <c r="B263" s="37"/>
      <c r="C263" s="175" t="s">
        <v>189</v>
      </c>
      <c r="D263" s="175" t="s">
        <v>113</v>
      </c>
      <c r="E263" s="176" t="s">
        <v>308</v>
      </c>
      <c r="F263" s="177" t="s">
        <v>309</v>
      </c>
      <c r="G263" s="178" t="s">
        <v>282</v>
      </c>
      <c r="H263" s="179">
        <v>1</v>
      </c>
      <c r="I263" s="180"/>
      <c r="J263" s="181">
        <f>ROUND(I263*H263,2)</f>
        <v>0</v>
      </c>
      <c r="K263" s="177" t="s">
        <v>19</v>
      </c>
      <c r="L263" s="41"/>
      <c r="M263" s="182" t="s">
        <v>19</v>
      </c>
      <c r="N263" s="183" t="s">
        <v>41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118</v>
      </c>
      <c r="AT263" s="186" t="s">
        <v>113</v>
      </c>
      <c r="AU263" s="186" t="s">
        <v>79</v>
      </c>
      <c r="AY263" s="19" t="s">
        <v>111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77</v>
      </c>
      <c r="BK263" s="187">
        <f>ROUND(I263*H263,2)</f>
        <v>0</v>
      </c>
      <c r="BL263" s="19" t="s">
        <v>118</v>
      </c>
      <c r="BM263" s="186" t="s">
        <v>310</v>
      </c>
    </row>
    <row r="264" spans="1:65" s="14" customFormat="1" ht="10.199999999999999">
      <c r="B264" s="199"/>
      <c r="C264" s="200"/>
      <c r="D264" s="190" t="s">
        <v>119</v>
      </c>
      <c r="E264" s="201" t="s">
        <v>19</v>
      </c>
      <c r="F264" s="202" t="s">
        <v>77</v>
      </c>
      <c r="G264" s="200"/>
      <c r="H264" s="203">
        <v>1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119</v>
      </c>
      <c r="AU264" s="209" t="s">
        <v>79</v>
      </c>
      <c r="AV264" s="14" t="s">
        <v>79</v>
      </c>
      <c r="AW264" s="14" t="s">
        <v>32</v>
      </c>
      <c r="AX264" s="14" t="s">
        <v>70</v>
      </c>
      <c r="AY264" s="209" t="s">
        <v>111</v>
      </c>
    </row>
    <row r="265" spans="1:65" s="15" customFormat="1" ht="10.199999999999999">
      <c r="B265" s="210"/>
      <c r="C265" s="211"/>
      <c r="D265" s="190" t="s">
        <v>119</v>
      </c>
      <c r="E265" s="212" t="s">
        <v>19</v>
      </c>
      <c r="F265" s="213" t="s">
        <v>122</v>
      </c>
      <c r="G265" s="211"/>
      <c r="H265" s="214">
        <v>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119</v>
      </c>
      <c r="AU265" s="220" t="s">
        <v>79</v>
      </c>
      <c r="AV265" s="15" t="s">
        <v>118</v>
      </c>
      <c r="AW265" s="15" t="s">
        <v>32</v>
      </c>
      <c r="AX265" s="15" t="s">
        <v>77</v>
      </c>
      <c r="AY265" s="220" t="s">
        <v>111</v>
      </c>
    </row>
    <row r="266" spans="1:65" s="2" customFormat="1" ht="16.5" customHeight="1">
      <c r="A266" s="36"/>
      <c r="B266" s="37"/>
      <c r="C266" s="175" t="s">
        <v>311</v>
      </c>
      <c r="D266" s="175" t="s">
        <v>113</v>
      </c>
      <c r="E266" s="176" t="s">
        <v>312</v>
      </c>
      <c r="F266" s="177" t="s">
        <v>313</v>
      </c>
      <c r="G266" s="178" t="s">
        <v>282</v>
      </c>
      <c r="H266" s="179">
        <v>7</v>
      </c>
      <c r="I266" s="180"/>
      <c r="J266" s="181">
        <f>ROUND(I266*H266,2)</f>
        <v>0</v>
      </c>
      <c r="K266" s="177" t="s">
        <v>19</v>
      </c>
      <c r="L266" s="41"/>
      <c r="M266" s="182" t="s">
        <v>19</v>
      </c>
      <c r="N266" s="183" t="s">
        <v>41</v>
      </c>
      <c r="O266" s="66"/>
      <c r="P266" s="184">
        <f>O266*H266</f>
        <v>0</v>
      </c>
      <c r="Q266" s="184">
        <v>0</v>
      </c>
      <c r="R266" s="184">
        <f>Q266*H266</f>
        <v>0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118</v>
      </c>
      <c r="AT266" s="186" t="s">
        <v>113</v>
      </c>
      <c r="AU266" s="186" t="s">
        <v>79</v>
      </c>
      <c r="AY266" s="19" t="s">
        <v>111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77</v>
      </c>
      <c r="BK266" s="187">
        <f>ROUND(I266*H266,2)</f>
        <v>0</v>
      </c>
      <c r="BL266" s="19" t="s">
        <v>118</v>
      </c>
      <c r="BM266" s="186" t="s">
        <v>314</v>
      </c>
    </row>
    <row r="267" spans="1:65" s="14" customFormat="1" ht="10.199999999999999">
      <c r="B267" s="199"/>
      <c r="C267" s="200"/>
      <c r="D267" s="190" t="s">
        <v>119</v>
      </c>
      <c r="E267" s="201" t="s">
        <v>19</v>
      </c>
      <c r="F267" s="202" t="s">
        <v>186</v>
      </c>
      <c r="G267" s="200"/>
      <c r="H267" s="203">
        <v>7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119</v>
      </c>
      <c r="AU267" s="209" t="s">
        <v>79</v>
      </c>
      <c r="AV267" s="14" t="s">
        <v>79</v>
      </c>
      <c r="AW267" s="14" t="s">
        <v>32</v>
      </c>
      <c r="AX267" s="14" t="s">
        <v>70</v>
      </c>
      <c r="AY267" s="209" t="s">
        <v>111</v>
      </c>
    </row>
    <row r="268" spans="1:65" s="15" customFormat="1" ht="10.199999999999999">
      <c r="B268" s="210"/>
      <c r="C268" s="211"/>
      <c r="D268" s="190" t="s">
        <v>119</v>
      </c>
      <c r="E268" s="212" t="s">
        <v>19</v>
      </c>
      <c r="F268" s="213" t="s">
        <v>122</v>
      </c>
      <c r="G268" s="211"/>
      <c r="H268" s="214">
        <v>7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119</v>
      </c>
      <c r="AU268" s="220" t="s">
        <v>79</v>
      </c>
      <c r="AV268" s="15" t="s">
        <v>118</v>
      </c>
      <c r="AW268" s="15" t="s">
        <v>32</v>
      </c>
      <c r="AX268" s="15" t="s">
        <v>77</v>
      </c>
      <c r="AY268" s="220" t="s">
        <v>111</v>
      </c>
    </row>
    <row r="269" spans="1:65" s="2" customFormat="1" ht="16.5" customHeight="1">
      <c r="A269" s="36"/>
      <c r="B269" s="37"/>
      <c r="C269" s="175" t="s">
        <v>194</v>
      </c>
      <c r="D269" s="175" t="s">
        <v>113</v>
      </c>
      <c r="E269" s="176" t="s">
        <v>315</v>
      </c>
      <c r="F269" s="177" t="s">
        <v>316</v>
      </c>
      <c r="G269" s="178" t="s">
        <v>282</v>
      </c>
      <c r="H269" s="179">
        <v>5</v>
      </c>
      <c r="I269" s="180"/>
      <c r="J269" s="181">
        <f>ROUND(I269*H269,2)</f>
        <v>0</v>
      </c>
      <c r="K269" s="177" t="s">
        <v>19</v>
      </c>
      <c r="L269" s="41"/>
      <c r="M269" s="182" t="s">
        <v>19</v>
      </c>
      <c r="N269" s="183" t="s">
        <v>41</v>
      </c>
      <c r="O269" s="66"/>
      <c r="P269" s="184">
        <f>O269*H269</f>
        <v>0</v>
      </c>
      <c r="Q269" s="184">
        <v>0</v>
      </c>
      <c r="R269" s="184">
        <f>Q269*H269</f>
        <v>0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118</v>
      </c>
      <c r="AT269" s="186" t="s">
        <v>113</v>
      </c>
      <c r="AU269" s="186" t="s">
        <v>79</v>
      </c>
      <c r="AY269" s="19" t="s">
        <v>111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77</v>
      </c>
      <c r="BK269" s="187">
        <f>ROUND(I269*H269,2)</f>
        <v>0</v>
      </c>
      <c r="BL269" s="19" t="s">
        <v>118</v>
      </c>
      <c r="BM269" s="186" t="s">
        <v>317</v>
      </c>
    </row>
    <row r="270" spans="1:65" s="14" customFormat="1" ht="10.199999999999999">
      <c r="B270" s="199"/>
      <c r="C270" s="200"/>
      <c r="D270" s="190" t="s">
        <v>119</v>
      </c>
      <c r="E270" s="201" t="s">
        <v>19</v>
      </c>
      <c r="F270" s="202" t="s">
        <v>177</v>
      </c>
      <c r="G270" s="200"/>
      <c r="H270" s="203">
        <v>5</v>
      </c>
      <c r="I270" s="204"/>
      <c r="J270" s="200"/>
      <c r="K270" s="200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119</v>
      </c>
      <c r="AU270" s="209" t="s">
        <v>79</v>
      </c>
      <c r="AV270" s="14" t="s">
        <v>79</v>
      </c>
      <c r="AW270" s="14" t="s">
        <v>32</v>
      </c>
      <c r="AX270" s="14" t="s">
        <v>70</v>
      </c>
      <c r="AY270" s="209" t="s">
        <v>111</v>
      </c>
    </row>
    <row r="271" spans="1:65" s="15" customFormat="1" ht="10.199999999999999">
      <c r="B271" s="210"/>
      <c r="C271" s="211"/>
      <c r="D271" s="190" t="s">
        <v>119</v>
      </c>
      <c r="E271" s="212" t="s">
        <v>19</v>
      </c>
      <c r="F271" s="213" t="s">
        <v>122</v>
      </c>
      <c r="G271" s="211"/>
      <c r="H271" s="214">
        <v>5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119</v>
      </c>
      <c r="AU271" s="220" t="s">
        <v>79</v>
      </c>
      <c r="AV271" s="15" t="s">
        <v>118</v>
      </c>
      <c r="AW271" s="15" t="s">
        <v>32</v>
      </c>
      <c r="AX271" s="15" t="s">
        <v>77</v>
      </c>
      <c r="AY271" s="220" t="s">
        <v>111</v>
      </c>
    </row>
    <row r="272" spans="1:65" s="2" customFormat="1" ht="16.5" customHeight="1">
      <c r="A272" s="36"/>
      <c r="B272" s="37"/>
      <c r="C272" s="175" t="s">
        <v>318</v>
      </c>
      <c r="D272" s="175" t="s">
        <v>113</v>
      </c>
      <c r="E272" s="176" t="s">
        <v>319</v>
      </c>
      <c r="F272" s="177" t="s">
        <v>320</v>
      </c>
      <c r="G272" s="178" t="s">
        <v>282</v>
      </c>
      <c r="H272" s="179">
        <v>2</v>
      </c>
      <c r="I272" s="180"/>
      <c r="J272" s="181">
        <f>ROUND(I272*H272,2)</f>
        <v>0</v>
      </c>
      <c r="K272" s="177" t="s">
        <v>19</v>
      </c>
      <c r="L272" s="41"/>
      <c r="M272" s="182" t="s">
        <v>19</v>
      </c>
      <c r="N272" s="183" t="s">
        <v>41</v>
      </c>
      <c r="O272" s="66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118</v>
      </c>
      <c r="AT272" s="186" t="s">
        <v>113</v>
      </c>
      <c r="AU272" s="186" t="s">
        <v>79</v>
      </c>
      <c r="AY272" s="19" t="s">
        <v>111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77</v>
      </c>
      <c r="BK272" s="187">
        <f>ROUND(I272*H272,2)</f>
        <v>0</v>
      </c>
      <c r="BL272" s="19" t="s">
        <v>118</v>
      </c>
      <c r="BM272" s="186" t="s">
        <v>321</v>
      </c>
    </row>
    <row r="273" spans="1:65" s="14" customFormat="1" ht="10.199999999999999">
      <c r="B273" s="199"/>
      <c r="C273" s="200"/>
      <c r="D273" s="190" t="s">
        <v>119</v>
      </c>
      <c r="E273" s="201" t="s">
        <v>19</v>
      </c>
      <c r="F273" s="202" t="s">
        <v>79</v>
      </c>
      <c r="G273" s="200"/>
      <c r="H273" s="203">
        <v>2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119</v>
      </c>
      <c r="AU273" s="209" t="s">
        <v>79</v>
      </c>
      <c r="AV273" s="14" t="s">
        <v>79</v>
      </c>
      <c r="AW273" s="14" t="s">
        <v>32</v>
      </c>
      <c r="AX273" s="14" t="s">
        <v>70</v>
      </c>
      <c r="AY273" s="209" t="s">
        <v>111</v>
      </c>
    </row>
    <row r="274" spans="1:65" s="15" customFormat="1" ht="10.199999999999999">
      <c r="B274" s="210"/>
      <c r="C274" s="211"/>
      <c r="D274" s="190" t="s">
        <v>119</v>
      </c>
      <c r="E274" s="212" t="s">
        <v>19</v>
      </c>
      <c r="F274" s="213" t="s">
        <v>122</v>
      </c>
      <c r="G274" s="211"/>
      <c r="H274" s="214">
        <v>2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119</v>
      </c>
      <c r="AU274" s="220" t="s">
        <v>79</v>
      </c>
      <c r="AV274" s="15" t="s">
        <v>118</v>
      </c>
      <c r="AW274" s="15" t="s">
        <v>32</v>
      </c>
      <c r="AX274" s="15" t="s">
        <v>77</v>
      </c>
      <c r="AY274" s="220" t="s">
        <v>111</v>
      </c>
    </row>
    <row r="275" spans="1:65" s="2" customFormat="1" ht="24.15" customHeight="1">
      <c r="A275" s="36"/>
      <c r="B275" s="37"/>
      <c r="C275" s="175" t="s">
        <v>207</v>
      </c>
      <c r="D275" s="175" t="s">
        <v>113</v>
      </c>
      <c r="E275" s="176" t="s">
        <v>322</v>
      </c>
      <c r="F275" s="177" t="s">
        <v>323</v>
      </c>
      <c r="G275" s="178" t="s">
        <v>282</v>
      </c>
      <c r="H275" s="179">
        <v>1</v>
      </c>
      <c r="I275" s="180"/>
      <c r="J275" s="181">
        <f>ROUND(I275*H275,2)</f>
        <v>0</v>
      </c>
      <c r="K275" s="177" t="s">
        <v>19</v>
      </c>
      <c r="L275" s="41"/>
      <c r="M275" s="182" t="s">
        <v>19</v>
      </c>
      <c r="N275" s="183" t="s">
        <v>41</v>
      </c>
      <c r="O275" s="66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118</v>
      </c>
      <c r="AT275" s="186" t="s">
        <v>113</v>
      </c>
      <c r="AU275" s="186" t="s">
        <v>79</v>
      </c>
      <c r="AY275" s="19" t="s">
        <v>111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77</v>
      </c>
      <c r="BK275" s="187">
        <f>ROUND(I275*H275,2)</f>
        <v>0</v>
      </c>
      <c r="BL275" s="19" t="s">
        <v>118</v>
      </c>
      <c r="BM275" s="186" t="s">
        <v>324</v>
      </c>
    </row>
    <row r="276" spans="1:65" s="14" customFormat="1" ht="10.199999999999999">
      <c r="B276" s="199"/>
      <c r="C276" s="200"/>
      <c r="D276" s="190" t="s">
        <v>119</v>
      </c>
      <c r="E276" s="201" t="s">
        <v>19</v>
      </c>
      <c r="F276" s="202" t="s">
        <v>77</v>
      </c>
      <c r="G276" s="200"/>
      <c r="H276" s="203">
        <v>1</v>
      </c>
      <c r="I276" s="204"/>
      <c r="J276" s="200"/>
      <c r="K276" s="200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119</v>
      </c>
      <c r="AU276" s="209" t="s">
        <v>79</v>
      </c>
      <c r="AV276" s="14" t="s">
        <v>79</v>
      </c>
      <c r="AW276" s="14" t="s">
        <v>32</v>
      </c>
      <c r="AX276" s="14" t="s">
        <v>70</v>
      </c>
      <c r="AY276" s="209" t="s">
        <v>111</v>
      </c>
    </row>
    <row r="277" spans="1:65" s="15" customFormat="1" ht="10.199999999999999">
      <c r="B277" s="210"/>
      <c r="C277" s="211"/>
      <c r="D277" s="190" t="s">
        <v>119</v>
      </c>
      <c r="E277" s="212" t="s">
        <v>19</v>
      </c>
      <c r="F277" s="213" t="s">
        <v>122</v>
      </c>
      <c r="G277" s="211"/>
      <c r="H277" s="214">
        <v>1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119</v>
      </c>
      <c r="AU277" s="220" t="s">
        <v>79</v>
      </c>
      <c r="AV277" s="15" t="s">
        <v>118</v>
      </c>
      <c r="AW277" s="15" t="s">
        <v>32</v>
      </c>
      <c r="AX277" s="15" t="s">
        <v>77</v>
      </c>
      <c r="AY277" s="220" t="s">
        <v>111</v>
      </c>
    </row>
    <row r="278" spans="1:65" s="2" customFormat="1" ht="16.5" customHeight="1">
      <c r="A278" s="36"/>
      <c r="B278" s="37"/>
      <c r="C278" s="175" t="s">
        <v>325</v>
      </c>
      <c r="D278" s="175" t="s">
        <v>113</v>
      </c>
      <c r="E278" s="176" t="s">
        <v>326</v>
      </c>
      <c r="F278" s="177" t="s">
        <v>327</v>
      </c>
      <c r="G278" s="178" t="s">
        <v>282</v>
      </c>
      <c r="H278" s="179">
        <v>6</v>
      </c>
      <c r="I278" s="180"/>
      <c r="J278" s="181">
        <f>ROUND(I278*H278,2)</f>
        <v>0</v>
      </c>
      <c r="K278" s="177" t="s">
        <v>19</v>
      </c>
      <c r="L278" s="41"/>
      <c r="M278" s="182" t="s">
        <v>19</v>
      </c>
      <c r="N278" s="183" t="s">
        <v>41</v>
      </c>
      <c r="O278" s="66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118</v>
      </c>
      <c r="AT278" s="186" t="s">
        <v>113</v>
      </c>
      <c r="AU278" s="186" t="s">
        <v>79</v>
      </c>
      <c r="AY278" s="19" t="s">
        <v>111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9" t="s">
        <v>77</v>
      </c>
      <c r="BK278" s="187">
        <f>ROUND(I278*H278,2)</f>
        <v>0</v>
      </c>
      <c r="BL278" s="19" t="s">
        <v>118</v>
      </c>
      <c r="BM278" s="186" t="s">
        <v>328</v>
      </c>
    </row>
    <row r="279" spans="1:65" s="14" customFormat="1" ht="10.199999999999999">
      <c r="B279" s="199"/>
      <c r="C279" s="200"/>
      <c r="D279" s="190" t="s">
        <v>119</v>
      </c>
      <c r="E279" s="201" t="s">
        <v>19</v>
      </c>
      <c r="F279" s="202" t="s">
        <v>169</v>
      </c>
      <c r="G279" s="200"/>
      <c r="H279" s="203">
        <v>6</v>
      </c>
      <c r="I279" s="204"/>
      <c r="J279" s="200"/>
      <c r="K279" s="200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119</v>
      </c>
      <c r="AU279" s="209" t="s">
        <v>79</v>
      </c>
      <c r="AV279" s="14" t="s">
        <v>79</v>
      </c>
      <c r="AW279" s="14" t="s">
        <v>32</v>
      </c>
      <c r="AX279" s="14" t="s">
        <v>70</v>
      </c>
      <c r="AY279" s="209" t="s">
        <v>111</v>
      </c>
    </row>
    <row r="280" spans="1:65" s="15" customFormat="1" ht="10.199999999999999">
      <c r="B280" s="210"/>
      <c r="C280" s="211"/>
      <c r="D280" s="190" t="s">
        <v>119</v>
      </c>
      <c r="E280" s="212" t="s">
        <v>19</v>
      </c>
      <c r="F280" s="213" t="s">
        <v>122</v>
      </c>
      <c r="G280" s="211"/>
      <c r="H280" s="214">
        <v>6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119</v>
      </c>
      <c r="AU280" s="220" t="s">
        <v>79</v>
      </c>
      <c r="AV280" s="15" t="s">
        <v>118</v>
      </c>
      <c r="AW280" s="15" t="s">
        <v>32</v>
      </c>
      <c r="AX280" s="15" t="s">
        <v>77</v>
      </c>
      <c r="AY280" s="220" t="s">
        <v>111</v>
      </c>
    </row>
    <row r="281" spans="1:65" s="2" customFormat="1" ht="24.15" customHeight="1">
      <c r="A281" s="36"/>
      <c r="B281" s="37"/>
      <c r="C281" s="175" t="s">
        <v>329</v>
      </c>
      <c r="D281" s="175" t="s">
        <v>113</v>
      </c>
      <c r="E281" s="176" t="s">
        <v>330</v>
      </c>
      <c r="F281" s="177" t="s">
        <v>331</v>
      </c>
      <c r="G281" s="178" t="s">
        <v>282</v>
      </c>
      <c r="H281" s="179">
        <v>1</v>
      </c>
      <c r="I281" s="180"/>
      <c r="J281" s="181">
        <f>ROUND(I281*H281,2)</f>
        <v>0</v>
      </c>
      <c r="K281" s="177" t="s">
        <v>19</v>
      </c>
      <c r="L281" s="41"/>
      <c r="M281" s="182" t="s">
        <v>19</v>
      </c>
      <c r="N281" s="183" t="s">
        <v>41</v>
      </c>
      <c r="O281" s="66"/>
      <c r="P281" s="184">
        <f>O281*H281</f>
        <v>0</v>
      </c>
      <c r="Q281" s="184">
        <v>0</v>
      </c>
      <c r="R281" s="184">
        <f>Q281*H281</f>
        <v>0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118</v>
      </c>
      <c r="AT281" s="186" t="s">
        <v>113</v>
      </c>
      <c r="AU281" s="186" t="s">
        <v>79</v>
      </c>
      <c r="AY281" s="19" t="s">
        <v>111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77</v>
      </c>
      <c r="BK281" s="187">
        <f>ROUND(I281*H281,2)</f>
        <v>0</v>
      </c>
      <c r="BL281" s="19" t="s">
        <v>118</v>
      </c>
      <c r="BM281" s="186" t="s">
        <v>332</v>
      </c>
    </row>
    <row r="282" spans="1:65" s="14" customFormat="1" ht="10.199999999999999">
      <c r="B282" s="199"/>
      <c r="C282" s="200"/>
      <c r="D282" s="190" t="s">
        <v>119</v>
      </c>
      <c r="E282" s="201" t="s">
        <v>19</v>
      </c>
      <c r="F282" s="202" t="s">
        <v>77</v>
      </c>
      <c r="G282" s="200"/>
      <c r="H282" s="203">
        <v>1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119</v>
      </c>
      <c r="AU282" s="209" t="s">
        <v>79</v>
      </c>
      <c r="AV282" s="14" t="s">
        <v>79</v>
      </c>
      <c r="AW282" s="14" t="s">
        <v>32</v>
      </c>
      <c r="AX282" s="14" t="s">
        <v>70</v>
      </c>
      <c r="AY282" s="209" t="s">
        <v>111</v>
      </c>
    </row>
    <row r="283" spans="1:65" s="15" customFormat="1" ht="10.199999999999999">
      <c r="B283" s="210"/>
      <c r="C283" s="211"/>
      <c r="D283" s="190" t="s">
        <v>119</v>
      </c>
      <c r="E283" s="212" t="s">
        <v>19</v>
      </c>
      <c r="F283" s="213" t="s">
        <v>122</v>
      </c>
      <c r="G283" s="211"/>
      <c r="H283" s="214">
        <v>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119</v>
      </c>
      <c r="AU283" s="220" t="s">
        <v>79</v>
      </c>
      <c r="AV283" s="15" t="s">
        <v>118</v>
      </c>
      <c r="AW283" s="15" t="s">
        <v>32</v>
      </c>
      <c r="AX283" s="15" t="s">
        <v>77</v>
      </c>
      <c r="AY283" s="220" t="s">
        <v>111</v>
      </c>
    </row>
    <row r="284" spans="1:65" s="2" customFormat="1" ht="16.5" customHeight="1">
      <c r="A284" s="36"/>
      <c r="B284" s="37"/>
      <c r="C284" s="175" t="s">
        <v>333</v>
      </c>
      <c r="D284" s="175" t="s">
        <v>113</v>
      </c>
      <c r="E284" s="176" t="s">
        <v>334</v>
      </c>
      <c r="F284" s="177" t="s">
        <v>335</v>
      </c>
      <c r="G284" s="178" t="s">
        <v>282</v>
      </c>
      <c r="H284" s="179">
        <v>1</v>
      </c>
      <c r="I284" s="180"/>
      <c r="J284" s="181">
        <f>ROUND(I284*H284,2)</f>
        <v>0</v>
      </c>
      <c r="K284" s="177" t="s">
        <v>19</v>
      </c>
      <c r="L284" s="41"/>
      <c r="M284" s="182" t="s">
        <v>19</v>
      </c>
      <c r="N284" s="183" t="s">
        <v>41</v>
      </c>
      <c r="O284" s="66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118</v>
      </c>
      <c r="AT284" s="186" t="s">
        <v>113</v>
      </c>
      <c r="AU284" s="186" t="s">
        <v>79</v>
      </c>
      <c r="AY284" s="19" t="s">
        <v>111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77</v>
      </c>
      <c r="BK284" s="187">
        <f>ROUND(I284*H284,2)</f>
        <v>0</v>
      </c>
      <c r="BL284" s="19" t="s">
        <v>118</v>
      </c>
      <c r="BM284" s="186" t="s">
        <v>336</v>
      </c>
    </row>
    <row r="285" spans="1:65" s="14" customFormat="1" ht="10.199999999999999">
      <c r="B285" s="199"/>
      <c r="C285" s="200"/>
      <c r="D285" s="190" t="s">
        <v>119</v>
      </c>
      <c r="E285" s="201" t="s">
        <v>19</v>
      </c>
      <c r="F285" s="202" t="s">
        <v>77</v>
      </c>
      <c r="G285" s="200"/>
      <c r="H285" s="203">
        <v>1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119</v>
      </c>
      <c r="AU285" s="209" t="s">
        <v>79</v>
      </c>
      <c r="AV285" s="14" t="s">
        <v>79</v>
      </c>
      <c r="AW285" s="14" t="s">
        <v>32</v>
      </c>
      <c r="AX285" s="14" t="s">
        <v>70</v>
      </c>
      <c r="AY285" s="209" t="s">
        <v>111</v>
      </c>
    </row>
    <row r="286" spans="1:65" s="15" customFormat="1" ht="10.199999999999999">
      <c r="B286" s="210"/>
      <c r="C286" s="211"/>
      <c r="D286" s="190" t="s">
        <v>119</v>
      </c>
      <c r="E286" s="212" t="s">
        <v>19</v>
      </c>
      <c r="F286" s="213" t="s">
        <v>122</v>
      </c>
      <c r="G286" s="211"/>
      <c r="H286" s="214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119</v>
      </c>
      <c r="AU286" s="220" t="s">
        <v>79</v>
      </c>
      <c r="AV286" s="15" t="s">
        <v>118</v>
      </c>
      <c r="AW286" s="15" t="s">
        <v>32</v>
      </c>
      <c r="AX286" s="15" t="s">
        <v>77</v>
      </c>
      <c r="AY286" s="220" t="s">
        <v>111</v>
      </c>
    </row>
    <row r="287" spans="1:65" s="2" customFormat="1" ht="16.5" customHeight="1">
      <c r="A287" s="36"/>
      <c r="B287" s="37"/>
      <c r="C287" s="175" t="s">
        <v>226</v>
      </c>
      <c r="D287" s="175" t="s">
        <v>113</v>
      </c>
      <c r="E287" s="176" t="s">
        <v>337</v>
      </c>
      <c r="F287" s="177" t="s">
        <v>338</v>
      </c>
      <c r="G287" s="178" t="s">
        <v>282</v>
      </c>
      <c r="H287" s="179">
        <v>1</v>
      </c>
      <c r="I287" s="180"/>
      <c r="J287" s="181">
        <f>ROUND(I287*H287,2)</f>
        <v>0</v>
      </c>
      <c r="K287" s="177" t="s">
        <v>19</v>
      </c>
      <c r="L287" s="41"/>
      <c r="M287" s="182" t="s">
        <v>19</v>
      </c>
      <c r="N287" s="183" t="s">
        <v>41</v>
      </c>
      <c r="O287" s="66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118</v>
      </c>
      <c r="AT287" s="186" t="s">
        <v>113</v>
      </c>
      <c r="AU287" s="186" t="s">
        <v>79</v>
      </c>
      <c r="AY287" s="19" t="s">
        <v>111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77</v>
      </c>
      <c r="BK287" s="187">
        <f>ROUND(I287*H287,2)</f>
        <v>0</v>
      </c>
      <c r="BL287" s="19" t="s">
        <v>118</v>
      </c>
      <c r="BM287" s="186" t="s">
        <v>339</v>
      </c>
    </row>
    <row r="288" spans="1:65" s="14" customFormat="1" ht="10.199999999999999">
      <c r="B288" s="199"/>
      <c r="C288" s="200"/>
      <c r="D288" s="190" t="s">
        <v>119</v>
      </c>
      <c r="E288" s="201" t="s">
        <v>19</v>
      </c>
      <c r="F288" s="202" t="s">
        <v>77</v>
      </c>
      <c r="G288" s="200"/>
      <c r="H288" s="203">
        <v>1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119</v>
      </c>
      <c r="AU288" s="209" t="s">
        <v>79</v>
      </c>
      <c r="AV288" s="14" t="s">
        <v>79</v>
      </c>
      <c r="AW288" s="14" t="s">
        <v>32</v>
      </c>
      <c r="AX288" s="14" t="s">
        <v>70</v>
      </c>
      <c r="AY288" s="209" t="s">
        <v>111</v>
      </c>
    </row>
    <row r="289" spans="1:65" s="15" customFormat="1" ht="10.199999999999999">
      <c r="B289" s="210"/>
      <c r="C289" s="211"/>
      <c r="D289" s="190" t="s">
        <v>119</v>
      </c>
      <c r="E289" s="212" t="s">
        <v>19</v>
      </c>
      <c r="F289" s="213" t="s">
        <v>122</v>
      </c>
      <c r="G289" s="211"/>
      <c r="H289" s="214">
        <v>1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119</v>
      </c>
      <c r="AU289" s="220" t="s">
        <v>79</v>
      </c>
      <c r="AV289" s="15" t="s">
        <v>118</v>
      </c>
      <c r="AW289" s="15" t="s">
        <v>32</v>
      </c>
      <c r="AX289" s="15" t="s">
        <v>77</v>
      </c>
      <c r="AY289" s="220" t="s">
        <v>111</v>
      </c>
    </row>
    <row r="290" spans="1:65" s="12" customFormat="1" ht="22.8" customHeight="1">
      <c r="B290" s="159"/>
      <c r="C290" s="160"/>
      <c r="D290" s="161" t="s">
        <v>69</v>
      </c>
      <c r="E290" s="173" t="s">
        <v>340</v>
      </c>
      <c r="F290" s="173" t="s">
        <v>341</v>
      </c>
      <c r="G290" s="160"/>
      <c r="H290" s="160"/>
      <c r="I290" s="163"/>
      <c r="J290" s="174">
        <f>BK290</f>
        <v>0</v>
      </c>
      <c r="K290" s="160"/>
      <c r="L290" s="165"/>
      <c r="M290" s="166"/>
      <c r="N290" s="167"/>
      <c r="O290" s="167"/>
      <c r="P290" s="168">
        <f>SUM(P291:P293)</f>
        <v>0</v>
      </c>
      <c r="Q290" s="167"/>
      <c r="R290" s="168">
        <f>SUM(R291:R293)</f>
        <v>0</v>
      </c>
      <c r="S290" s="167"/>
      <c r="T290" s="169">
        <f>SUM(T291:T293)</f>
        <v>0</v>
      </c>
      <c r="AR290" s="170" t="s">
        <v>77</v>
      </c>
      <c r="AT290" s="171" t="s">
        <v>69</v>
      </c>
      <c r="AU290" s="171" t="s">
        <v>77</v>
      </c>
      <c r="AY290" s="170" t="s">
        <v>111</v>
      </c>
      <c r="BK290" s="172">
        <f>SUM(BK291:BK293)</f>
        <v>0</v>
      </c>
    </row>
    <row r="291" spans="1:65" s="2" customFormat="1" ht="16.5" customHeight="1">
      <c r="A291" s="36"/>
      <c r="B291" s="37"/>
      <c r="C291" s="175" t="s">
        <v>342</v>
      </c>
      <c r="D291" s="175" t="s">
        <v>113</v>
      </c>
      <c r="E291" s="176" t="s">
        <v>343</v>
      </c>
      <c r="F291" s="177" t="s">
        <v>344</v>
      </c>
      <c r="G291" s="178" t="s">
        <v>345</v>
      </c>
      <c r="H291" s="179">
        <v>1</v>
      </c>
      <c r="I291" s="180"/>
      <c r="J291" s="181">
        <f>ROUND(I291*H291,2)</f>
        <v>0</v>
      </c>
      <c r="K291" s="177" t="s">
        <v>117</v>
      </c>
      <c r="L291" s="41"/>
      <c r="M291" s="182" t="s">
        <v>19</v>
      </c>
      <c r="N291" s="183" t="s">
        <v>41</v>
      </c>
      <c r="O291" s="66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6" t="s">
        <v>118</v>
      </c>
      <c r="AT291" s="186" t="s">
        <v>113</v>
      </c>
      <c r="AU291" s="186" t="s">
        <v>79</v>
      </c>
      <c r="AY291" s="19" t="s">
        <v>111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9" t="s">
        <v>77</v>
      </c>
      <c r="BK291" s="187">
        <f>ROUND(I291*H291,2)</f>
        <v>0</v>
      </c>
      <c r="BL291" s="19" t="s">
        <v>118</v>
      </c>
      <c r="BM291" s="186" t="s">
        <v>346</v>
      </c>
    </row>
    <row r="292" spans="1:65" s="14" customFormat="1" ht="10.199999999999999">
      <c r="B292" s="199"/>
      <c r="C292" s="200"/>
      <c r="D292" s="190" t="s">
        <v>119</v>
      </c>
      <c r="E292" s="201" t="s">
        <v>19</v>
      </c>
      <c r="F292" s="202" t="s">
        <v>77</v>
      </c>
      <c r="G292" s="200"/>
      <c r="H292" s="203">
        <v>1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119</v>
      </c>
      <c r="AU292" s="209" t="s">
        <v>79</v>
      </c>
      <c r="AV292" s="14" t="s">
        <v>79</v>
      </c>
      <c r="AW292" s="14" t="s">
        <v>32</v>
      </c>
      <c r="AX292" s="14" t="s">
        <v>70</v>
      </c>
      <c r="AY292" s="209" t="s">
        <v>111</v>
      </c>
    </row>
    <row r="293" spans="1:65" s="15" customFormat="1" ht="10.199999999999999">
      <c r="B293" s="210"/>
      <c r="C293" s="211"/>
      <c r="D293" s="190" t="s">
        <v>119</v>
      </c>
      <c r="E293" s="212" t="s">
        <v>19</v>
      </c>
      <c r="F293" s="213" t="s">
        <v>122</v>
      </c>
      <c r="G293" s="211"/>
      <c r="H293" s="214">
        <v>1</v>
      </c>
      <c r="I293" s="215"/>
      <c r="J293" s="211"/>
      <c r="K293" s="211"/>
      <c r="L293" s="216"/>
      <c r="M293" s="236"/>
      <c r="N293" s="237"/>
      <c r="O293" s="237"/>
      <c r="P293" s="237"/>
      <c r="Q293" s="237"/>
      <c r="R293" s="237"/>
      <c r="S293" s="237"/>
      <c r="T293" s="238"/>
      <c r="AT293" s="220" t="s">
        <v>119</v>
      </c>
      <c r="AU293" s="220" t="s">
        <v>79</v>
      </c>
      <c r="AV293" s="15" t="s">
        <v>118</v>
      </c>
      <c r="AW293" s="15" t="s">
        <v>32</v>
      </c>
      <c r="AX293" s="15" t="s">
        <v>77</v>
      </c>
      <c r="AY293" s="220" t="s">
        <v>111</v>
      </c>
    </row>
    <row r="294" spans="1:65" s="2" customFormat="1" ht="6.9" customHeight="1">
      <c r="A294" s="36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41"/>
      <c r="M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</row>
  </sheetData>
  <sheetProtection algorithmName="SHA-512" hashValue="w71kL2rElYtdb7Df3Dt/fVsFxyFXkxs4iiaWpnaoQB16Gov/k2zJBwQF+locqL66atQW8BaaeymmeB4tdcl5LQ==" saltValue="6mBxIzQ9f2mahDzsuAcJLOlnRwRi6xDR9GoYq3X7JcEpLfH6gyy3lFjWSRDDLrQwSAGoimJDHgco5HenG+bDHg==" spinCount="100000" sheet="1" objects="1" scenarios="1" formatColumns="0" formatRows="0" autoFilter="0"/>
  <autoFilter ref="C84:K29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3" r:id="rId1"/>
    <hyperlink ref="F180" r:id="rId2"/>
    <hyperlink ref="F186" r:id="rId3"/>
  </hyperlinks>
  <pageMargins left="0.39374999999999999" right="0.39374999999999999" top="0.39374999999999999" bottom="0.39374999999999999" header="0" footer="0"/>
  <pageSetup paperSize="9" scale="77" fitToHeight="100" orientation="portrait" blackAndWhite="1" r:id="rId4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82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" customHeight="1">
      <c r="B4" s="22"/>
      <c r="D4" s="105" t="s">
        <v>83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1" t="str">
        <f>'Rekapitulace stavby'!K6</f>
        <v>Kontrolní rozpočet - DH U Lipové Aleje - 01.08.2024</v>
      </c>
      <c r="F7" s="372"/>
      <c r="G7" s="372"/>
      <c r="H7" s="372"/>
      <c r="L7" s="22"/>
    </row>
    <row r="8" spans="1:46" s="2" customFormat="1" ht="12" customHeight="1">
      <c r="A8" s="36"/>
      <c r="B8" s="41"/>
      <c r="C8" s="36"/>
      <c r="D8" s="107" t="s">
        <v>84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3" t="s">
        <v>347</v>
      </c>
      <c r="F9" s="374"/>
      <c r="G9" s="374"/>
      <c r="H9" s="37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 xml:space="preserve"> 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5" t="str">
        <f>'Rekapitulace stavby'!E14</f>
        <v>Vyplň údaj</v>
      </c>
      <c r="F18" s="376"/>
      <c r="G18" s="376"/>
      <c r="H18" s="376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ERPLAN s.r.o.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ERPLAN s.r.o.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7" t="s">
        <v>19</v>
      </c>
      <c r="F27" s="377"/>
      <c r="G27" s="377"/>
      <c r="H27" s="37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ROUND((SUM(BE81:BE89)),  2)</f>
        <v>0</v>
      </c>
      <c r="G33" s="36"/>
      <c r="H33" s="36"/>
      <c r="I33" s="120">
        <v>0.21</v>
      </c>
      <c r="J33" s="119">
        <f>ROUND(((SUM(BE81:BE89))*I33),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ROUND((SUM(BF81:BF89)),  2)</f>
        <v>0</v>
      </c>
      <c r="G34" s="36"/>
      <c r="H34" s="36"/>
      <c r="I34" s="120">
        <v>0.12</v>
      </c>
      <c r="J34" s="119">
        <f>ROUND(((SUM(BF81:BF89))*I34),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ROUND((SUM(BG81:BG89)),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ROUND((SUM(BH81:BH89)),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ROUND((SUM(BI81:BI89)),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86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Kontrolní rozpočet - DH U Lipové Aleje - 01.08.2024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0" t="str">
        <f>E9</f>
        <v>02 - VRN</v>
      </c>
      <c r="F50" s="380"/>
      <c r="G50" s="380"/>
      <c r="H50" s="38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>ERPLAN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ERPLAN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87</v>
      </c>
      <c r="D57" s="133"/>
      <c r="E57" s="133"/>
      <c r="F57" s="133"/>
      <c r="G57" s="133"/>
      <c r="H57" s="133"/>
      <c r="I57" s="133"/>
      <c r="J57" s="134" t="s">
        <v>88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89</v>
      </c>
    </row>
    <row r="60" spans="1:47" s="9" customFormat="1" ht="24.9" customHeight="1">
      <c r="B60" s="136"/>
      <c r="C60" s="137"/>
      <c r="D60" s="138" t="s">
        <v>348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9" customFormat="1" ht="24.9" customHeight="1">
      <c r="B61" s="136"/>
      <c r="C61" s="137"/>
      <c r="D61" s="138" t="s">
        <v>349</v>
      </c>
      <c r="E61" s="139"/>
      <c r="F61" s="139"/>
      <c r="G61" s="139"/>
      <c r="H61" s="139"/>
      <c r="I61" s="139"/>
      <c r="J61" s="140">
        <f>J85</f>
        <v>0</v>
      </c>
      <c r="K61" s="137"/>
      <c r="L61" s="141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96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8" t="str">
        <f>E7</f>
        <v>Kontrolní rozpočet - DH U Lipové Aleje - 01.08.2024</v>
      </c>
      <c r="F71" s="379"/>
      <c r="G71" s="379"/>
      <c r="H71" s="379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84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50" t="str">
        <f>E9</f>
        <v>02 - VRN</v>
      </c>
      <c r="F73" s="380"/>
      <c r="G73" s="380"/>
      <c r="H73" s="380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 xml:space="preserve"> </v>
      </c>
      <c r="G75" s="38"/>
      <c r="H75" s="38"/>
      <c r="I75" s="31" t="s">
        <v>23</v>
      </c>
      <c r="J75" s="61" t="str">
        <f>IF(J12="","",J12)</f>
        <v>2. 8. 2024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15" customHeight="1">
      <c r="A77" s="36"/>
      <c r="B77" s="37"/>
      <c r="C77" s="31" t="s">
        <v>25</v>
      </c>
      <c r="D77" s="38"/>
      <c r="E77" s="38"/>
      <c r="F77" s="29" t="str">
        <f>E15</f>
        <v xml:space="preserve"> </v>
      </c>
      <c r="G77" s="38"/>
      <c r="H77" s="38"/>
      <c r="I77" s="31" t="s">
        <v>30</v>
      </c>
      <c r="J77" s="34" t="str">
        <f>E21</f>
        <v>ERPLAN s.r.o.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1" t="s">
        <v>28</v>
      </c>
      <c r="D78" s="38"/>
      <c r="E78" s="38"/>
      <c r="F78" s="29" t="str">
        <f>IF(E18="","",E18)</f>
        <v>Vyplň údaj</v>
      </c>
      <c r="G78" s="38"/>
      <c r="H78" s="38"/>
      <c r="I78" s="31" t="s">
        <v>33</v>
      </c>
      <c r="J78" s="34" t="str">
        <f>E24</f>
        <v>ERPLAN s.r.o.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97</v>
      </c>
      <c r="D80" s="151" t="s">
        <v>55</v>
      </c>
      <c r="E80" s="151" t="s">
        <v>51</v>
      </c>
      <c r="F80" s="151" t="s">
        <v>52</v>
      </c>
      <c r="G80" s="151" t="s">
        <v>98</v>
      </c>
      <c r="H80" s="151" t="s">
        <v>99</v>
      </c>
      <c r="I80" s="151" t="s">
        <v>100</v>
      </c>
      <c r="J80" s="151" t="s">
        <v>88</v>
      </c>
      <c r="K80" s="152" t="s">
        <v>101</v>
      </c>
      <c r="L80" s="153"/>
      <c r="M80" s="70" t="s">
        <v>19</v>
      </c>
      <c r="N80" s="71" t="s">
        <v>40</v>
      </c>
      <c r="O80" s="71" t="s">
        <v>102</v>
      </c>
      <c r="P80" s="71" t="s">
        <v>103</v>
      </c>
      <c r="Q80" s="71" t="s">
        <v>104</v>
      </c>
      <c r="R80" s="71" t="s">
        <v>105</v>
      </c>
      <c r="S80" s="71" t="s">
        <v>106</v>
      </c>
      <c r="T80" s="72" t="s">
        <v>107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108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P82+P85</f>
        <v>0</v>
      </c>
      <c r="Q81" s="74"/>
      <c r="R81" s="156">
        <f>R82+R85</f>
        <v>0</v>
      </c>
      <c r="S81" s="74"/>
      <c r="T81" s="157">
        <f>T82+T85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69</v>
      </c>
      <c r="AU81" s="19" t="s">
        <v>89</v>
      </c>
      <c r="BK81" s="158">
        <f>BK82+BK85</f>
        <v>0</v>
      </c>
    </row>
    <row r="82" spans="1:65" s="12" customFormat="1" ht="25.95" customHeight="1">
      <c r="B82" s="159"/>
      <c r="C82" s="160"/>
      <c r="D82" s="161" t="s">
        <v>69</v>
      </c>
      <c r="E82" s="162" t="s">
        <v>350</v>
      </c>
      <c r="F82" s="162" t="s">
        <v>351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SUM(P83:P84)</f>
        <v>0</v>
      </c>
      <c r="Q82" s="167"/>
      <c r="R82" s="168">
        <f>SUM(R83:R84)</f>
        <v>0</v>
      </c>
      <c r="S82" s="167"/>
      <c r="T82" s="169">
        <f>SUM(T83:T84)</f>
        <v>0</v>
      </c>
      <c r="AR82" s="170" t="s">
        <v>77</v>
      </c>
      <c r="AT82" s="171" t="s">
        <v>69</v>
      </c>
      <c r="AU82" s="171" t="s">
        <v>70</v>
      </c>
      <c r="AY82" s="170" t="s">
        <v>111</v>
      </c>
      <c r="BK82" s="172">
        <f>SUM(BK83:BK84)</f>
        <v>0</v>
      </c>
    </row>
    <row r="83" spans="1:65" s="2" customFormat="1" ht="16.5" customHeight="1">
      <c r="A83" s="36"/>
      <c r="B83" s="37"/>
      <c r="C83" s="175" t="s">
        <v>77</v>
      </c>
      <c r="D83" s="175" t="s">
        <v>113</v>
      </c>
      <c r="E83" s="176" t="s">
        <v>352</v>
      </c>
      <c r="F83" s="177" t="s">
        <v>353</v>
      </c>
      <c r="G83" s="178" t="s">
        <v>345</v>
      </c>
      <c r="H83" s="179">
        <v>1</v>
      </c>
      <c r="I83" s="180"/>
      <c r="J83" s="181">
        <f>ROUND(I83*H83,2)</f>
        <v>0</v>
      </c>
      <c r="K83" s="177" t="s">
        <v>19</v>
      </c>
      <c r="L83" s="41"/>
      <c r="M83" s="182" t="s">
        <v>19</v>
      </c>
      <c r="N83" s="183" t="s">
        <v>41</v>
      </c>
      <c r="O83" s="66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6" t="s">
        <v>118</v>
      </c>
      <c r="AT83" s="186" t="s">
        <v>113</v>
      </c>
      <c r="AU83" s="186" t="s">
        <v>77</v>
      </c>
      <c r="AY83" s="19" t="s">
        <v>111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19" t="s">
        <v>77</v>
      </c>
      <c r="BK83" s="187">
        <f>ROUND(I83*H83,2)</f>
        <v>0</v>
      </c>
      <c r="BL83" s="19" t="s">
        <v>118</v>
      </c>
      <c r="BM83" s="186" t="s">
        <v>79</v>
      </c>
    </row>
    <row r="84" spans="1:65" s="2" customFormat="1" ht="16.5" customHeight="1">
      <c r="A84" s="36"/>
      <c r="B84" s="37"/>
      <c r="C84" s="175" t="s">
        <v>79</v>
      </c>
      <c r="D84" s="175" t="s">
        <v>113</v>
      </c>
      <c r="E84" s="176" t="s">
        <v>354</v>
      </c>
      <c r="F84" s="177" t="s">
        <v>355</v>
      </c>
      <c r="G84" s="178" t="s">
        <v>345</v>
      </c>
      <c r="H84" s="179">
        <v>1</v>
      </c>
      <c r="I84" s="180"/>
      <c r="J84" s="181">
        <f>ROUND(I84*H84,2)</f>
        <v>0</v>
      </c>
      <c r="K84" s="177" t="s">
        <v>19</v>
      </c>
      <c r="L84" s="41"/>
      <c r="M84" s="182" t="s">
        <v>19</v>
      </c>
      <c r="N84" s="183" t="s">
        <v>41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118</v>
      </c>
      <c r="AT84" s="186" t="s">
        <v>113</v>
      </c>
      <c r="AU84" s="186" t="s">
        <v>77</v>
      </c>
      <c r="AY84" s="19" t="s">
        <v>111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77</v>
      </c>
      <c r="BK84" s="187">
        <f>ROUND(I84*H84,2)</f>
        <v>0</v>
      </c>
      <c r="BL84" s="19" t="s">
        <v>118</v>
      </c>
      <c r="BM84" s="186" t="s">
        <v>118</v>
      </c>
    </row>
    <row r="85" spans="1:65" s="12" customFormat="1" ht="25.95" customHeight="1">
      <c r="B85" s="159"/>
      <c r="C85" s="160"/>
      <c r="D85" s="161" t="s">
        <v>69</v>
      </c>
      <c r="E85" s="162" t="s">
        <v>356</v>
      </c>
      <c r="F85" s="162" t="s">
        <v>357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SUM(P86:P89)</f>
        <v>0</v>
      </c>
      <c r="Q85" s="167"/>
      <c r="R85" s="168">
        <f>SUM(R86:R89)</f>
        <v>0</v>
      </c>
      <c r="S85" s="167"/>
      <c r="T85" s="169">
        <f>SUM(T86:T89)</f>
        <v>0</v>
      </c>
      <c r="AR85" s="170" t="s">
        <v>77</v>
      </c>
      <c r="AT85" s="171" t="s">
        <v>69</v>
      </c>
      <c r="AU85" s="171" t="s">
        <v>70</v>
      </c>
      <c r="AY85" s="170" t="s">
        <v>111</v>
      </c>
      <c r="BK85" s="172">
        <f>SUM(BK86:BK89)</f>
        <v>0</v>
      </c>
    </row>
    <row r="86" spans="1:65" s="2" customFormat="1" ht="16.5" customHeight="1">
      <c r="A86" s="36"/>
      <c r="B86" s="37"/>
      <c r="C86" s="175" t="s">
        <v>166</v>
      </c>
      <c r="D86" s="175" t="s">
        <v>113</v>
      </c>
      <c r="E86" s="176" t="s">
        <v>358</v>
      </c>
      <c r="F86" s="177" t="s">
        <v>359</v>
      </c>
      <c r="G86" s="178" t="s">
        <v>360</v>
      </c>
      <c r="H86" s="179">
        <v>1</v>
      </c>
      <c r="I86" s="180"/>
      <c r="J86" s="181">
        <f>ROUND(I86*H86,2)</f>
        <v>0</v>
      </c>
      <c r="K86" s="177" t="s">
        <v>19</v>
      </c>
      <c r="L86" s="41"/>
      <c r="M86" s="182" t="s">
        <v>19</v>
      </c>
      <c r="N86" s="183" t="s">
        <v>41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118</v>
      </c>
      <c r="AT86" s="186" t="s">
        <v>113</v>
      </c>
      <c r="AU86" s="186" t="s">
        <v>77</v>
      </c>
      <c r="AY86" s="19" t="s">
        <v>111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77</v>
      </c>
      <c r="BK86" s="187">
        <f>ROUND(I86*H86,2)</f>
        <v>0</v>
      </c>
      <c r="BL86" s="19" t="s">
        <v>118</v>
      </c>
      <c r="BM86" s="186" t="s">
        <v>169</v>
      </c>
    </row>
    <row r="87" spans="1:65" s="2" customFormat="1" ht="16.5" customHeight="1">
      <c r="A87" s="36"/>
      <c r="B87" s="37"/>
      <c r="C87" s="175" t="s">
        <v>118</v>
      </c>
      <c r="D87" s="175" t="s">
        <v>113</v>
      </c>
      <c r="E87" s="176" t="s">
        <v>361</v>
      </c>
      <c r="F87" s="177" t="s">
        <v>362</v>
      </c>
      <c r="G87" s="178" t="s">
        <v>360</v>
      </c>
      <c r="H87" s="179">
        <v>1</v>
      </c>
      <c r="I87" s="180"/>
      <c r="J87" s="181">
        <f>ROUND(I87*H87,2)</f>
        <v>0</v>
      </c>
      <c r="K87" s="177" t="s">
        <v>19</v>
      </c>
      <c r="L87" s="41"/>
      <c r="M87" s="182" t="s">
        <v>19</v>
      </c>
      <c r="N87" s="183" t="s">
        <v>41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118</v>
      </c>
      <c r="AT87" s="186" t="s">
        <v>113</v>
      </c>
      <c r="AU87" s="186" t="s">
        <v>77</v>
      </c>
      <c r="AY87" s="19" t="s">
        <v>111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77</v>
      </c>
      <c r="BK87" s="187">
        <f>ROUND(I87*H87,2)</f>
        <v>0</v>
      </c>
      <c r="BL87" s="19" t="s">
        <v>118</v>
      </c>
      <c r="BM87" s="186" t="s">
        <v>191</v>
      </c>
    </row>
    <row r="88" spans="1:65" s="2" customFormat="1" ht="16.5" customHeight="1">
      <c r="A88" s="36"/>
      <c r="B88" s="37"/>
      <c r="C88" s="175" t="s">
        <v>177</v>
      </c>
      <c r="D88" s="175" t="s">
        <v>113</v>
      </c>
      <c r="E88" s="176" t="s">
        <v>363</v>
      </c>
      <c r="F88" s="177" t="s">
        <v>364</v>
      </c>
      <c r="G88" s="178" t="s">
        <v>360</v>
      </c>
      <c r="H88" s="179">
        <v>1</v>
      </c>
      <c r="I88" s="180"/>
      <c r="J88" s="181">
        <f>ROUND(I88*H88,2)</f>
        <v>0</v>
      </c>
      <c r="K88" s="177" t="s">
        <v>19</v>
      </c>
      <c r="L88" s="41"/>
      <c r="M88" s="182" t="s">
        <v>19</v>
      </c>
      <c r="N88" s="183" t="s">
        <v>41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118</v>
      </c>
      <c r="AT88" s="186" t="s">
        <v>113</v>
      </c>
      <c r="AU88" s="186" t="s">
        <v>77</v>
      </c>
      <c r="AY88" s="19" t="s">
        <v>111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77</v>
      </c>
      <c r="BK88" s="187">
        <f>ROUND(I88*H88,2)</f>
        <v>0</v>
      </c>
      <c r="BL88" s="19" t="s">
        <v>118</v>
      </c>
      <c r="BM88" s="186" t="s">
        <v>209</v>
      </c>
    </row>
    <row r="89" spans="1:65" s="2" customFormat="1" ht="16.5" customHeight="1">
      <c r="A89" s="36"/>
      <c r="B89" s="37"/>
      <c r="C89" s="175" t="s">
        <v>169</v>
      </c>
      <c r="D89" s="175" t="s">
        <v>113</v>
      </c>
      <c r="E89" s="176" t="s">
        <v>365</v>
      </c>
      <c r="F89" s="177" t="s">
        <v>366</v>
      </c>
      <c r="G89" s="178" t="s">
        <v>360</v>
      </c>
      <c r="H89" s="179">
        <v>1</v>
      </c>
      <c r="I89" s="180"/>
      <c r="J89" s="181">
        <f>ROUND(I89*H89,2)</f>
        <v>0</v>
      </c>
      <c r="K89" s="177" t="s">
        <v>19</v>
      </c>
      <c r="L89" s="41"/>
      <c r="M89" s="239" t="s">
        <v>19</v>
      </c>
      <c r="N89" s="240" t="s">
        <v>41</v>
      </c>
      <c r="O89" s="241"/>
      <c r="P89" s="242">
        <f>O89*H89</f>
        <v>0</v>
      </c>
      <c r="Q89" s="242">
        <v>0</v>
      </c>
      <c r="R89" s="242">
        <f>Q89*H89</f>
        <v>0</v>
      </c>
      <c r="S89" s="242">
        <v>0</v>
      </c>
      <c r="T89" s="24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118</v>
      </c>
      <c r="AT89" s="186" t="s">
        <v>113</v>
      </c>
      <c r="AU89" s="186" t="s">
        <v>77</v>
      </c>
      <c r="AY89" s="19" t="s">
        <v>111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77</v>
      </c>
      <c r="BK89" s="187">
        <f>ROUND(I89*H89,2)</f>
        <v>0</v>
      </c>
      <c r="BL89" s="19" t="s">
        <v>118</v>
      </c>
      <c r="BM89" s="186" t="s">
        <v>8</v>
      </c>
    </row>
    <row r="90" spans="1:65" s="2" customFormat="1" ht="6.9" customHeight="1">
      <c r="A90" s="36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41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algorithmName="SHA-512" hashValue="4CTbJ27L+R1PkdBahVBycYEn+l9fJaDhAwCMUHXK+gcU5FdKYj0ZVzjV5KYCfznwkpKEEJPB3/5uE6fUeB+QpA==" saltValue="CxQayyhFY37gh7S/JnapalCTrMMuq+70v0d86JbeqkwJExzBb7NMW4HGZS3M0338GUCka48zvKqrB7F/ts9SQQ==" spinCount="100000" sheet="1" objects="1" scenarios="1" formatColumns="0" formatRows="0" autoFilter="0"/>
  <autoFilter ref="C80:K8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244" customWidth="1"/>
    <col min="2" max="2" width="1.7109375" style="244" customWidth="1"/>
    <col min="3" max="4" width="5" style="244" customWidth="1"/>
    <col min="5" max="5" width="11.7109375" style="244" customWidth="1"/>
    <col min="6" max="6" width="9.140625" style="244" customWidth="1"/>
    <col min="7" max="7" width="5" style="244" customWidth="1"/>
    <col min="8" max="8" width="77.85546875" style="244" customWidth="1"/>
    <col min="9" max="10" width="20" style="244" customWidth="1"/>
    <col min="11" max="11" width="1.710937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>
      <c r="B3" s="248"/>
      <c r="C3" s="383" t="s">
        <v>367</v>
      </c>
      <c r="D3" s="383"/>
      <c r="E3" s="383"/>
      <c r="F3" s="383"/>
      <c r="G3" s="383"/>
      <c r="H3" s="383"/>
      <c r="I3" s="383"/>
      <c r="J3" s="383"/>
      <c r="K3" s="249"/>
    </row>
    <row r="4" spans="2:11" s="1" customFormat="1" ht="25.5" customHeight="1">
      <c r="B4" s="250"/>
      <c r="C4" s="382" t="s">
        <v>368</v>
      </c>
      <c r="D4" s="382"/>
      <c r="E4" s="382"/>
      <c r="F4" s="382"/>
      <c r="G4" s="382"/>
      <c r="H4" s="382"/>
      <c r="I4" s="382"/>
      <c r="J4" s="382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81" t="s">
        <v>369</v>
      </c>
      <c r="D6" s="381"/>
      <c r="E6" s="381"/>
      <c r="F6" s="381"/>
      <c r="G6" s="381"/>
      <c r="H6" s="381"/>
      <c r="I6" s="381"/>
      <c r="J6" s="381"/>
      <c r="K6" s="251"/>
    </row>
    <row r="7" spans="2:11" s="1" customFormat="1" ht="15" customHeight="1">
      <c r="B7" s="254"/>
      <c r="C7" s="381" t="s">
        <v>370</v>
      </c>
      <c r="D7" s="381"/>
      <c r="E7" s="381"/>
      <c r="F7" s="381"/>
      <c r="G7" s="381"/>
      <c r="H7" s="381"/>
      <c r="I7" s="381"/>
      <c r="J7" s="381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81" t="s">
        <v>371</v>
      </c>
      <c r="D9" s="381"/>
      <c r="E9" s="381"/>
      <c r="F9" s="381"/>
      <c r="G9" s="381"/>
      <c r="H9" s="381"/>
      <c r="I9" s="381"/>
      <c r="J9" s="381"/>
      <c r="K9" s="251"/>
    </row>
    <row r="10" spans="2:11" s="1" customFormat="1" ht="15" customHeight="1">
      <c r="B10" s="254"/>
      <c r="C10" s="253"/>
      <c r="D10" s="381" t="s">
        <v>372</v>
      </c>
      <c r="E10" s="381"/>
      <c r="F10" s="381"/>
      <c r="G10" s="381"/>
      <c r="H10" s="381"/>
      <c r="I10" s="381"/>
      <c r="J10" s="381"/>
      <c r="K10" s="251"/>
    </row>
    <row r="11" spans="2:11" s="1" customFormat="1" ht="15" customHeight="1">
      <c r="B11" s="254"/>
      <c r="C11" s="255"/>
      <c r="D11" s="381" t="s">
        <v>373</v>
      </c>
      <c r="E11" s="381"/>
      <c r="F11" s="381"/>
      <c r="G11" s="381"/>
      <c r="H11" s="381"/>
      <c r="I11" s="381"/>
      <c r="J11" s="381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374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81" t="s">
        <v>375</v>
      </c>
      <c r="E15" s="381"/>
      <c r="F15" s="381"/>
      <c r="G15" s="381"/>
      <c r="H15" s="381"/>
      <c r="I15" s="381"/>
      <c r="J15" s="381"/>
      <c r="K15" s="251"/>
    </row>
    <row r="16" spans="2:11" s="1" customFormat="1" ht="15" customHeight="1">
      <c r="B16" s="254"/>
      <c r="C16" s="255"/>
      <c r="D16" s="381" t="s">
        <v>376</v>
      </c>
      <c r="E16" s="381"/>
      <c r="F16" s="381"/>
      <c r="G16" s="381"/>
      <c r="H16" s="381"/>
      <c r="I16" s="381"/>
      <c r="J16" s="381"/>
      <c r="K16" s="251"/>
    </row>
    <row r="17" spans="2:11" s="1" customFormat="1" ht="15" customHeight="1">
      <c r="B17" s="254"/>
      <c r="C17" s="255"/>
      <c r="D17" s="381" t="s">
        <v>377</v>
      </c>
      <c r="E17" s="381"/>
      <c r="F17" s="381"/>
      <c r="G17" s="381"/>
      <c r="H17" s="381"/>
      <c r="I17" s="381"/>
      <c r="J17" s="381"/>
      <c r="K17" s="251"/>
    </row>
    <row r="18" spans="2:11" s="1" customFormat="1" ht="15" customHeight="1">
      <c r="B18" s="254"/>
      <c r="C18" s="255"/>
      <c r="D18" s="255"/>
      <c r="E18" s="257" t="s">
        <v>76</v>
      </c>
      <c r="F18" s="381" t="s">
        <v>378</v>
      </c>
      <c r="G18" s="381"/>
      <c r="H18" s="381"/>
      <c r="I18" s="381"/>
      <c r="J18" s="381"/>
      <c r="K18" s="251"/>
    </row>
    <row r="19" spans="2:11" s="1" customFormat="1" ht="15" customHeight="1">
      <c r="B19" s="254"/>
      <c r="C19" s="255"/>
      <c r="D19" s="255"/>
      <c r="E19" s="257" t="s">
        <v>379</v>
      </c>
      <c r="F19" s="381" t="s">
        <v>380</v>
      </c>
      <c r="G19" s="381"/>
      <c r="H19" s="381"/>
      <c r="I19" s="381"/>
      <c r="J19" s="381"/>
      <c r="K19" s="251"/>
    </row>
    <row r="20" spans="2:11" s="1" customFormat="1" ht="15" customHeight="1">
      <c r="B20" s="254"/>
      <c r="C20" s="255"/>
      <c r="D20" s="255"/>
      <c r="E20" s="257" t="s">
        <v>381</v>
      </c>
      <c r="F20" s="381" t="s">
        <v>382</v>
      </c>
      <c r="G20" s="381"/>
      <c r="H20" s="381"/>
      <c r="I20" s="381"/>
      <c r="J20" s="381"/>
      <c r="K20" s="251"/>
    </row>
    <row r="21" spans="2:11" s="1" customFormat="1" ht="15" customHeight="1">
      <c r="B21" s="254"/>
      <c r="C21" s="255"/>
      <c r="D21" s="255"/>
      <c r="E21" s="257" t="s">
        <v>383</v>
      </c>
      <c r="F21" s="381" t="s">
        <v>384</v>
      </c>
      <c r="G21" s="381"/>
      <c r="H21" s="381"/>
      <c r="I21" s="381"/>
      <c r="J21" s="381"/>
      <c r="K21" s="251"/>
    </row>
    <row r="22" spans="2:11" s="1" customFormat="1" ht="15" customHeight="1">
      <c r="B22" s="254"/>
      <c r="C22" s="255"/>
      <c r="D22" s="255"/>
      <c r="E22" s="257" t="s">
        <v>385</v>
      </c>
      <c r="F22" s="381" t="s">
        <v>386</v>
      </c>
      <c r="G22" s="381"/>
      <c r="H22" s="381"/>
      <c r="I22" s="381"/>
      <c r="J22" s="381"/>
      <c r="K22" s="251"/>
    </row>
    <row r="23" spans="2:11" s="1" customFormat="1" ht="15" customHeight="1">
      <c r="B23" s="254"/>
      <c r="C23" s="255"/>
      <c r="D23" s="255"/>
      <c r="E23" s="257" t="s">
        <v>387</v>
      </c>
      <c r="F23" s="381" t="s">
        <v>388</v>
      </c>
      <c r="G23" s="381"/>
      <c r="H23" s="381"/>
      <c r="I23" s="381"/>
      <c r="J23" s="381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81" t="s">
        <v>389</v>
      </c>
      <c r="D25" s="381"/>
      <c r="E25" s="381"/>
      <c r="F25" s="381"/>
      <c r="G25" s="381"/>
      <c r="H25" s="381"/>
      <c r="I25" s="381"/>
      <c r="J25" s="381"/>
      <c r="K25" s="251"/>
    </row>
    <row r="26" spans="2:11" s="1" customFormat="1" ht="15" customHeight="1">
      <c r="B26" s="254"/>
      <c r="C26" s="381" t="s">
        <v>390</v>
      </c>
      <c r="D26" s="381"/>
      <c r="E26" s="381"/>
      <c r="F26" s="381"/>
      <c r="G26" s="381"/>
      <c r="H26" s="381"/>
      <c r="I26" s="381"/>
      <c r="J26" s="381"/>
      <c r="K26" s="251"/>
    </row>
    <row r="27" spans="2:11" s="1" customFormat="1" ht="15" customHeight="1">
      <c r="B27" s="254"/>
      <c r="C27" s="253"/>
      <c r="D27" s="381" t="s">
        <v>391</v>
      </c>
      <c r="E27" s="381"/>
      <c r="F27" s="381"/>
      <c r="G27" s="381"/>
      <c r="H27" s="381"/>
      <c r="I27" s="381"/>
      <c r="J27" s="381"/>
      <c r="K27" s="251"/>
    </row>
    <row r="28" spans="2:11" s="1" customFormat="1" ht="15" customHeight="1">
      <c r="B28" s="254"/>
      <c r="C28" s="255"/>
      <c r="D28" s="381" t="s">
        <v>392</v>
      </c>
      <c r="E28" s="381"/>
      <c r="F28" s="381"/>
      <c r="G28" s="381"/>
      <c r="H28" s="381"/>
      <c r="I28" s="381"/>
      <c r="J28" s="381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81" t="s">
        <v>393</v>
      </c>
      <c r="E30" s="381"/>
      <c r="F30" s="381"/>
      <c r="G30" s="381"/>
      <c r="H30" s="381"/>
      <c r="I30" s="381"/>
      <c r="J30" s="381"/>
      <c r="K30" s="251"/>
    </row>
    <row r="31" spans="2:11" s="1" customFormat="1" ht="15" customHeight="1">
      <c r="B31" s="254"/>
      <c r="C31" s="255"/>
      <c r="D31" s="381" t="s">
        <v>394</v>
      </c>
      <c r="E31" s="381"/>
      <c r="F31" s="381"/>
      <c r="G31" s="381"/>
      <c r="H31" s="381"/>
      <c r="I31" s="381"/>
      <c r="J31" s="381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81" t="s">
        <v>395</v>
      </c>
      <c r="E33" s="381"/>
      <c r="F33" s="381"/>
      <c r="G33" s="381"/>
      <c r="H33" s="381"/>
      <c r="I33" s="381"/>
      <c r="J33" s="381"/>
      <c r="K33" s="251"/>
    </row>
    <row r="34" spans="2:11" s="1" customFormat="1" ht="15" customHeight="1">
      <c r="B34" s="254"/>
      <c r="C34" s="255"/>
      <c r="D34" s="381" t="s">
        <v>396</v>
      </c>
      <c r="E34" s="381"/>
      <c r="F34" s="381"/>
      <c r="G34" s="381"/>
      <c r="H34" s="381"/>
      <c r="I34" s="381"/>
      <c r="J34" s="381"/>
      <c r="K34" s="251"/>
    </row>
    <row r="35" spans="2:11" s="1" customFormat="1" ht="15" customHeight="1">
      <c r="B35" s="254"/>
      <c r="C35" s="255"/>
      <c r="D35" s="381" t="s">
        <v>397</v>
      </c>
      <c r="E35" s="381"/>
      <c r="F35" s="381"/>
      <c r="G35" s="381"/>
      <c r="H35" s="381"/>
      <c r="I35" s="381"/>
      <c r="J35" s="381"/>
      <c r="K35" s="251"/>
    </row>
    <row r="36" spans="2:11" s="1" customFormat="1" ht="15" customHeight="1">
      <c r="B36" s="254"/>
      <c r="C36" s="255"/>
      <c r="D36" s="253"/>
      <c r="E36" s="256" t="s">
        <v>97</v>
      </c>
      <c r="F36" s="253"/>
      <c r="G36" s="381" t="s">
        <v>398</v>
      </c>
      <c r="H36" s="381"/>
      <c r="I36" s="381"/>
      <c r="J36" s="381"/>
      <c r="K36" s="251"/>
    </row>
    <row r="37" spans="2:11" s="1" customFormat="1" ht="30.75" customHeight="1">
      <c r="B37" s="254"/>
      <c r="C37" s="255"/>
      <c r="D37" s="253"/>
      <c r="E37" s="256" t="s">
        <v>399</v>
      </c>
      <c r="F37" s="253"/>
      <c r="G37" s="381" t="s">
        <v>400</v>
      </c>
      <c r="H37" s="381"/>
      <c r="I37" s="381"/>
      <c r="J37" s="381"/>
      <c r="K37" s="251"/>
    </row>
    <row r="38" spans="2:11" s="1" customFormat="1" ht="15" customHeight="1">
      <c r="B38" s="254"/>
      <c r="C38" s="255"/>
      <c r="D38" s="253"/>
      <c r="E38" s="256" t="s">
        <v>51</v>
      </c>
      <c r="F38" s="253"/>
      <c r="G38" s="381" t="s">
        <v>401</v>
      </c>
      <c r="H38" s="381"/>
      <c r="I38" s="381"/>
      <c r="J38" s="381"/>
      <c r="K38" s="251"/>
    </row>
    <row r="39" spans="2:11" s="1" customFormat="1" ht="15" customHeight="1">
      <c r="B39" s="254"/>
      <c r="C39" s="255"/>
      <c r="D39" s="253"/>
      <c r="E39" s="256" t="s">
        <v>52</v>
      </c>
      <c r="F39" s="253"/>
      <c r="G39" s="381" t="s">
        <v>402</v>
      </c>
      <c r="H39" s="381"/>
      <c r="I39" s="381"/>
      <c r="J39" s="381"/>
      <c r="K39" s="251"/>
    </row>
    <row r="40" spans="2:11" s="1" customFormat="1" ht="15" customHeight="1">
      <c r="B40" s="254"/>
      <c r="C40" s="255"/>
      <c r="D40" s="253"/>
      <c r="E40" s="256" t="s">
        <v>98</v>
      </c>
      <c r="F40" s="253"/>
      <c r="G40" s="381" t="s">
        <v>403</v>
      </c>
      <c r="H40" s="381"/>
      <c r="I40" s="381"/>
      <c r="J40" s="381"/>
      <c r="K40" s="251"/>
    </row>
    <row r="41" spans="2:11" s="1" customFormat="1" ht="15" customHeight="1">
      <c r="B41" s="254"/>
      <c r="C41" s="255"/>
      <c r="D41" s="253"/>
      <c r="E41" s="256" t="s">
        <v>99</v>
      </c>
      <c r="F41" s="253"/>
      <c r="G41" s="381" t="s">
        <v>404</v>
      </c>
      <c r="H41" s="381"/>
      <c r="I41" s="381"/>
      <c r="J41" s="381"/>
      <c r="K41" s="251"/>
    </row>
    <row r="42" spans="2:11" s="1" customFormat="1" ht="15" customHeight="1">
      <c r="B42" s="254"/>
      <c r="C42" s="255"/>
      <c r="D42" s="253"/>
      <c r="E42" s="256" t="s">
        <v>405</v>
      </c>
      <c r="F42" s="253"/>
      <c r="G42" s="381" t="s">
        <v>406</v>
      </c>
      <c r="H42" s="381"/>
      <c r="I42" s="381"/>
      <c r="J42" s="381"/>
      <c r="K42" s="251"/>
    </row>
    <row r="43" spans="2:11" s="1" customFormat="1" ht="15" customHeight="1">
      <c r="B43" s="254"/>
      <c r="C43" s="255"/>
      <c r="D43" s="253"/>
      <c r="E43" s="256"/>
      <c r="F43" s="253"/>
      <c r="G43" s="381" t="s">
        <v>407</v>
      </c>
      <c r="H43" s="381"/>
      <c r="I43" s="381"/>
      <c r="J43" s="381"/>
      <c r="K43" s="251"/>
    </row>
    <row r="44" spans="2:11" s="1" customFormat="1" ht="15" customHeight="1">
      <c r="B44" s="254"/>
      <c r="C44" s="255"/>
      <c r="D44" s="253"/>
      <c r="E44" s="256" t="s">
        <v>408</v>
      </c>
      <c r="F44" s="253"/>
      <c r="G44" s="381" t="s">
        <v>409</v>
      </c>
      <c r="H44" s="381"/>
      <c r="I44" s="381"/>
      <c r="J44" s="381"/>
      <c r="K44" s="251"/>
    </row>
    <row r="45" spans="2:11" s="1" customFormat="1" ht="15" customHeight="1">
      <c r="B45" s="254"/>
      <c r="C45" s="255"/>
      <c r="D45" s="253"/>
      <c r="E45" s="256" t="s">
        <v>101</v>
      </c>
      <c r="F45" s="253"/>
      <c r="G45" s="381" t="s">
        <v>410</v>
      </c>
      <c r="H45" s="381"/>
      <c r="I45" s="381"/>
      <c r="J45" s="381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81" t="s">
        <v>411</v>
      </c>
      <c r="E47" s="381"/>
      <c r="F47" s="381"/>
      <c r="G47" s="381"/>
      <c r="H47" s="381"/>
      <c r="I47" s="381"/>
      <c r="J47" s="381"/>
      <c r="K47" s="251"/>
    </row>
    <row r="48" spans="2:11" s="1" customFormat="1" ht="15" customHeight="1">
      <c r="B48" s="254"/>
      <c r="C48" s="255"/>
      <c r="D48" s="255"/>
      <c r="E48" s="381" t="s">
        <v>412</v>
      </c>
      <c r="F48" s="381"/>
      <c r="G48" s="381"/>
      <c r="H48" s="381"/>
      <c r="I48" s="381"/>
      <c r="J48" s="381"/>
      <c r="K48" s="251"/>
    </row>
    <row r="49" spans="2:11" s="1" customFormat="1" ht="15" customHeight="1">
      <c r="B49" s="254"/>
      <c r="C49" s="255"/>
      <c r="D49" s="255"/>
      <c r="E49" s="381" t="s">
        <v>413</v>
      </c>
      <c r="F49" s="381"/>
      <c r="G49" s="381"/>
      <c r="H49" s="381"/>
      <c r="I49" s="381"/>
      <c r="J49" s="381"/>
      <c r="K49" s="251"/>
    </row>
    <row r="50" spans="2:11" s="1" customFormat="1" ht="15" customHeight="1">
      <c r="B50" s="254"/>
      <c r="C50" s="255"/>
      <c r="D50" s="255"/>
      <c r="E50" s="381" t="s">
        <v>414</v>
      </c>
      <c r="F50" s="381"/>
      <c r="G50" s="381"/>
      <c r="H50" s="381"/>
      <c r="I50" s="381"/>
      <c r="J50" s="381"/>
      <c r="K50" s="251"/>
    </row>
    <row r="51" spans="2:11" s="1" customFormat="1" ht="15" customHeight="1">
      <c r="B51" s="254"/>
      <c r="C51" s="255"/>
      <c r="D51" s="381" t="s">
        <v>415</v>
      </c>
      <c r="E51" s="381"/>
      <c r="F51" s="381"/>
      <c r="G51" s="381"/>
      <c r="H51" s="381"/>
      <c r="I51" s="381"/>
      <c r="J51" s="381"/>
      <c r="K51" s="251"/>
    </row>
    <row r="52" spans="2:11" s="1" customFormat="1" ht="25.5" customHeight="1">
      <c r="B52" s="250"/>
      <c r="C52" s="382" t="s">
        <v>416</v>
      </c>
      <c r="D52" s="382"/>
      <c r="E52" s="382"/>
      <c r="F52" s="382"/>
      <c r="G52" s="382"/>
      <c r="H52" s="382"/>
      <c r="I52" s="382"/>
      <c r="J52" s="382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81" t="s">
        <v>417</v>
      </c>
      <c r="D54" s="381"/>
      <c r="E54" s="381"/>
      <c r="F54" s="381"/>
      <c r="G54" s="381"/>
      <c r="H54" s="381"/>
      <c r="I54" s="381"/>
      <c r="J54" s="381"/>
      <c r="K54" s="251"/>
    </row>
    <row r="55" spans="2:11" s="1" customFormat="1" ht="15" customHeight="1">
      <c r="B55" s="250"/>
      <c r="C55" s="381" t="s">
        <v>418</v>
      </c>
      <c r="D55" s="381"/>
      <c r="E55" s="381"/>
      <c r="F55" s="381"/>
      <c r="G55" s="381"/>
      <c r="H55" s="381"/>
      <c r="I55" s="381"/>
      <c r="J55" s="381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81" t="s">
        <v>419</v>
      </c>
      <c r="D57" s="381"/>
      <c r="E57" s="381"/>
      <c r="F57" s="381"/>
      <c r="G57" s="381"/>
      <c r="H57" s="381"/>
      <c r="I57" s="381"/>
      <c r="J57" s="381"/>
      <c r="K57" s="251"/>
    </row>
    <row r="58" spans="2:11" s="1" customFormat="1" ht="15" customHeight="1">
      <c r="B58" s="250"/>
      <c r="C58" s="255"/>
      <c r="D58" s="381" t="s">
        <v>420</v>
      </c>
      <c r="E58" s="381"/>
      <c r="F58" s="381"/>
      <c r="G58" s="381"/>
      <c r="H58" s="381"/>
      <c r="I58" s="381"/>
      <c r="J58" s="381"/>
      <c r="K58" s="251"/>
    </row>
    <row r="59" spans="2:11" s="1" customFormat="1" ht="15" customHeight="1">
      <c r="B59" s="250"/>
      <c r="C59" s="255"/>
      <c r="D59" s="381" t="s">
        <v>421</v>
      </c>
      <c r="E59" s="381"/>
      <c r="F59" s="381"/>
      <c r="G59" s="381"/>
      <c r="H59" s="381"/>
      <c r="I59" s="381"/>
      <c r="J59" s="381"/>
      <c r="K59" s="251"/>
    </row>
    <row r="60" spans="2:11" s="1" customFormat="1" ht="15" customHeight="1">
      <c r="B60" s="250"/>
      <c r="C60" s="255"/>
      <c r="D60" s="381" t="s">
        <v>422</v>
      </c>
      <c r="E60" s="381"/>
      <c r="F60" s="381"/>
      <c r="G60" s="381"/>
      <c r="H60" s="381"/>
      <c r="I60" s="381"/>
      <c r="J60" s="381"/>
      <c r="K60" s="251"/>
    </row>
    <row r="61" spans="2:11" s="1" customFormat="1" ht="15" customHeight="1">
      <c r="B61" s="250"/>
      <c r="C61" s="255"/>
      <c r="D61" s="381" t="s">
        <v>423</v>
      </c>
      <c r="E61" s="381"/>
      <c r="F61" s="381"/>
      <c r="G61" s="381"/>
      <c r="H61" s="381"/>
      <c r="I61" s="381"/>
      <c r="J61" s="381"/>
      <c r="K61" s="251"/>
    </row>
    <row r="62" spans="2:11" s="1" customFormat="1" ht="15" customHeight="1">
      <c r="B62" s="250"/>
      <c r="C62" s="255"/>
      <c r="D62" s="384" t="s">
        <v>424</v>
      </c>
      <c r="E62" s="384"/>
      <c r="F62" s="384"/>
      <c r="G62" s="384"/>
      <c r="H62" s="384"/>
      <c r="I62" s="384"/>
      <c r="J62" s="384"/>
      <c r="K62" s="251"/>
    </row>
    <row r="63" spans="2:11" s="1" customFormat="1" ht="15" customHeight="1">
      <c r="B63" s="250"/>
      <c r="C63" s="255"/>
      <c r="D63" s="381" t="s">
        <v>425</v>
      </c>
      <c r="E63" s="381"/>
      <c r="F63" s="381"/>
      <c r="G63" s="381"/>
      <c r="H63" s="381"/>
      <c r="I63" s="381"/>
      <c r="J63" s="381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81" t="s">
        <v>426</v>
      </c>
      <c r="E65" s="381"/>
      <c r="F65" s="381"/>
      <c r="G65" s="381"/>
      <c r="H65" s="381"/>
      <c r="I65" s="381"/>
      <c r="J65" s="381"/>
      <c r="K65" s="251"/>
    </row>
    <row r="66" spans="2:11" s="1" customFormat="1" ht="15" customHeight="1">
      <c r="B66" s="250"/>
      <c r="C66" s="255"/>
      <c r="D66" s="384" t="s">
        <v>427</v>
      </c>
      <c r="E66" s="384"/>
      <c r="F66" s="384"/>
      <c r="G66" s="384"/>
      <c r="H66" s="384"/>
      <c r="I66" s="384"/>
      <c r="J66" s="384"/>
      <c r="K66" s="251"/>
    </row>
    <row r="67" spans="2:11" s="1" customFormat="1" ht="15" customHeight="1">
      <c r="B67" s="250"/>
      <c r="C67" s="255"/>
      <c r="D67" s="381" t="s">
        <v>428</v>
      </c>
      <c r="E67" s="381"/>
      <c r="F67" s="381"/>
      <c r="G67" s="381"/>
      <c r="H67" s="381"/>
      <c r="I67" s="381"/>
      <c r="J67" s="381"/>
      <c r="K67" s="251"/>
    </row>
    <row r="68" spans="2:11" s="1" customFormat="1" ht="15" customHeight="1">
      <c r="B68" s="250"/>
      <c r="C68" s="255"/>
      <c r="D68" s="381" t="s">
        <v>429</v>
      </c>
      <c r="E68" s="381"/>
      <c r="F68" s="381"/>
      <c r="G68" s="381"/>
      <c r="H68" s="381"/>
      <c r="I68" s="381"/>
      <c r="J68" s="381"/>
      <c r="K68" s="251"/>
    </row>
    <row r="69" spans="2:11" s="1" customFormat="1" ht="15" customHeight="1">
      <c r="B69" s="250"/>
      <c r="C69" s="255"/>
      <c r="D69" s="381" t="s">
        <v>430</v>
      </c>
      <c r="E69" s="381"/>
      <c r="F69" s="381"/>
      <c r="G69" s="381"/>
      <c r="H69" s="381"/>
      <c r="I69" s="381"/>
      <c r="J69" s="381"/>
      <c r="K69" s="251"/>
    </row>
    <row r="70" spans="2:11" s="1" customFormat="1" ht="15" customHeight="1">
      <c r="B70" s="250"/>
      <c r="C70" s="255"/>
      <c r="D70" s="381" t="s">
        <v>431</v>
      </c>
      <c r="E70" s="381"/>
      <c r="F70" s="381"/>
      <c r="G70" s="381"/>
      <c r="H70" s="381"/>
      <c r="I70" s="381"/>
      <c r="J70" s="381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85" t="s">
        <v>432</v>
      </c>
      <c r="D75" s="385"/>
      <c r="E75" s="385"/>
      <c r="F75" s="385"/>
      <c r="G75" s="385"/>
      <c r="H75" s="385"/>
      <c r="I75" s="385"/>
      <c r="J75" s="385"/>
      <c r="K75" s="268"/>
    </row>
    <row r="76" spans="2:11" s="1" customFormat="1" ht="17.25" customHeight="1">
      <c r="B76" s="267"/>
      <c r="C76" s="269" t="s">
        <v>433</v>
      </c>
      <c r="D76" s="269"/>
      <c r="E76" s="269"/>
      <c r="F76" s="269" t="s">
        <v>434</v>
      </c>
      <c r="G76" s="270"/>
      <c r="H76" s="269" t="s">
        <v>52</v>
      </c>
      <c r="I76" s="269" t="s">
        <v>55</v>
      </c>
      <c r="J76" s="269" t="s">
        <v>435</v>
      </c>
      <c r="K76" s="268"/>
    </row>
    <row r="77" spans="2:11" s="1" customFormat="1" ht="17.25" customHeight="1">
      <c r="B77" s="267"/>
      <c r="C77" s="271" t="s">
        <v>436</v>
      </c>
      <c r="D77" s="271"/>
      <c r="E77" s="271"/>
      <c r="F77" s="272" t="s">
        <v>437</v>
      </c>
      <c r="G77" s="273"/>
      <c r="H77" s="271"/>
      <c r="I77" s="271"/>
      <c r="J77" s="271" t="s">
        <v>438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51</v>
      </c>
      <c r="D79" s="276"/>
      <c r="E79" s="276"/>
      <c r="F79" s="277" t="s">
        <v>439</v>
      </c>
      <c r="G79" s="278"/>
      <c r="H79" s="256" t="s">
        <v>440</v>
      </c>
      <c r="I79" s="256" t="s">
        <v>441</v>
      </c>
      <c r="J79" s="256">
        <v>20</v>
      </c>
      <c r="K79" s="268"/>
    </row>
    <row r="80" spans="2:11" s="1" customFormat="1" ht="15" customHeight="1">
      <c r="B80" s="267"/>
      <c r="C80" s="256" t="s">
        <v>442</v>
      </c>
      <c r="D80" s="256"/>
      <c r="E80" s="256"/>
      <c r="F80" s="277" t="s">
        <v>439</v>
      </c>
      <c r="G80" s="278"/>
      <c r="H80" s="256" t="s">
        <v>443</v>
      </c>
      <c r="I80" s="256" t="s">
        <v>441</v>
      </c>
      <c r="J80" s="256">
        <v>120</v>
      </c>
      <c r="K80" s="268"/>
    </row>
    <row r="81" spans="2:11" s="1" customFormat="1" ht="15" customHeight="1">
      <c r="B81" s="279"/>
      <c r="C81" s="256" t="s">
        <v>444</v>
      </c>
      <c r="D81" s="256"/>
      <c r="E81" s="256"/>
      <c r="F81" s="277" t="s">
        <v>445</v>
      </c>
      <c r="G81" s="278"/>
      <c r="H81" s="256" t="s">
        <v>446</v>
      </c>
      <c r="I81" s="256" t="s">
        <v>441</v>
      </c>
      <c r="J81" s="256">
        <v>50</v>
      </c>
      <c r="K81" s="268"/>
    </row>
    <row r="82" spans="2:11" s="1" customFormat="1" ht="15" customHeight="1">
      <c r="B82" s="279"/>
      <c r="C82" s="256" t="s">
        <v>447</v>
      </c>
      <c r="D82" s="256"/>
      <c r="E82" s="256"/>
      <c r="F82" s="277" t="s">
        <v>439</v>
      </c>
      <c r="G82" s="278"/>
      <c r="H82" s="256" t="s">
        <v>448</v>
      </c>
      <c r="I82" s="256" t="s">
        <v>449</v>
      </c>
      <c r="J82" s="256"/>
      <c r="K82" s="268"/>
    </row>
    <row r="83" spans="2:11" s="1" customFormat="1" ht="15" customHeight="1">
      <c r="B83" s="279"/>
      <c r="C83" s="280" t="s">
        <v>450</v>
      </c>
      <c r="D83" s="280"/>
      <c r="E83" s="280"/>
      <c r="F83" s="281" t="s">
        <v>445</v>
      </c>
      <c r="G83" s="280"/>
      <c r="H83" s="280" t="s">
        <v>451</v>
      </c>
      <c r="I83" s="280" t="s">
        <v>441</v>
      </c>
      <c r="J83" s="280">
        <v>15</v>
      </c>
      <c r="K83" s="268"/>
    </row>
    <row r="84" spans="2:11" s="1" customFormat="1" ht="15" customHeight="1">
      <c r="B84" s="279"/>
      <c r="C84" s="280" t="s">
        <v>452</v>
      </c>
      <c r="D84" s="280"/>
      <c r="E84" s="280"/>
      <c r="F84" s="281" t="s">
        <v>445</v>
      </c>
      <c r="G84" s="280"/>
      <c r="H84" s="280" t="s">
        <v>453</v>
      </c>
      <c r="I84" s="280" t="s">
        <v>441</v>
      </c>
      <c r="J84" s="280">
        <v>15</v>
      </c>
      <c r="K84" s="268"/>
    </row>
    <row r="85" spans="2:11" s="1" customFormat="1" ht="15" customHeight="1">
      <c r="B85" s="279"/>
      <c r="C85" s="280" t="s">
        <v>454</v>
      </c>
      <c r="D85" s="280"/>
      <c r="E85" s="280"/>
      <c r="F85" s="281" t="s">
        <v>445</v>
      </c>
      <c r="G85" s="280"/>
      <c r="H85" s="280" t="s">
        <v>455</v>
      </c>
      <c r="I85" s="280" t="s">
        <v>441</v>
      </c>
      <c r="J85" s="280">
        <v>20</v>
      </c>
      <c r="K85" s="268"/>
    </row>
    <row r="86" spans="2:11" s="1" customFormat="1" ht="15" customHeight="1">
      <c r="B86" s="279"/>
      <c r="C86" s="280" t="s">
        <v>456</v>
      </c>
      <c r="D86" s="280"/>
      <c r="E86" s="280"/>
      <c r="F86" s="281" t="s">
        <v>445</v>
      </c>
      <c r="G86" s="280"/>
      <c r="H86" s="280" t="s">
        <v>457</v>
      </c>
      <c r="I86" s="280" t="s">
        <v>441</v>
      </c>
      <c r="J86" s="280">
        <v>20</v>
      </c>
      <c r="K86" s="268"/>
    </row>
    <row r="87" spans="2:11" s="1" customFormat="1" ht="15" customHeight="1">
      <c r="B87" s="279"/>
      <c r="C87" s="256" t="s">
        <v>458</v>
      </c>
      <c r="D87" s="256"/>
      <c r="E87" s="256"/>
      <c r="F87" s="277" t="s">
        <v>445</v>
      </c>
      <c r="G87" s="278"/>
      <c r="H87" s="256" t="s">
        <v>459</v>
      </c>
      <c r="I87" s="256" t="s">
        <v>441</v>
      </c>
      <c r="J87" s="256">
        <v>50</v>
      </c>
      <c r="K87" s="268"/>
    </row>
    <row r="88" spans="2:11" s="1" customFormat="1" ht="15" customHeight="1">
      <c r="B88" s="279"/>
      <c r="C88" s="256" t="s">
        <v>460</v>
      </c>
      <c r="D88" s="256"/>
      <c r="E88" s="256"/>
      <c r="F88" s="277" t="s">
        <v>445</v>
      </c>
      <c r="G88" s="278"/>
      <c r="H88" s="256" t="s">
        <v>461</v>
      </c>
      <c r="I88" s="256" t="s">
        <v>441</v>
      </c>
      <c r="J88" s="256">
        <v>20</v>
      </c>
      <c r="K88" s="268"/>
    </row>
    <row r="89" spans="2:11" s="1" customFormat="1" ht="15" customHeight="1">
      <c r="B89" s="279"/>
      <c r="C89" s="256" t="s">
        <v>462</v>
      </c>
      <c r="D89" s="256"/>
      <c r="E89" s="256"/>
      <c r="F89" s="277" t="s">
        <v>445</v>
      </c>
      <c r="G89" s="278"/>
      <c r="H89" s="256" t="s">
        <v>463</v>
      </c>
      <c r="I89" s="256" t="s">
        <v>441</v>
      </c>
      <c r="J89" s="256">
        <v>20</v>
      </c>
      <c r="K89" s="268"/>
    </row>
    <row r="90" spans="2:11" s="1" customFormat="1" ht="15" customHeight="1">
      <c r="B90" s="279"/>
      <c r="C90" s="256" t="s">
        <v>464</v>
      </c>
      <c r="D90" s="256"/>
      <c r="E90" s="256"/>
      <c r="F90" s="277" t="s">
        <v>445</v>
      </c>
      <c r="G90" s="278"/>
      <c r="H90" s="256" t="s">
        <v>465</v>
      </c>
      <c r="I90" s="256" t="s">
        <v>441</v>
      </c>
      <c r="J90" s="256">
        <v>50</v>
      </c>
      <c r="K90" s="268"/>
    </row>
    <row r="91" spans="2:11" s="1" customFormat="1" ht="15" customHeight="1">
      <c r="B91" s="279"/>
      <c r="C91" s="256" t="s">
        <v>466</v>
      </c>
      <c r="D91" s="256"/>
      <c r="E91" s="256"/>
      <c r="F91" s="277" t="s">
        <v>445</v>
      </c>
      <c r="G91" s="278"/>
      <c r="H91" s="256" t="s">
        <v>466</v>
      </c>
      <c r="I91" s="256" t="s">
        <v>441</v>
      </c>
      <c r="J91" s="256">
        <v>50</v>
      </c>
      <c r="K91" s="268"/>
    </row>
    <row r="92" spans="2:11" s="1" customFormat="1" ht="15" customHeight="1">
      <c r="B92" s="279"/>
      <c r="C92" s="256" t="s">
        <v>467</v>
      </c>
      <c r="D92" s="256"/>
      <c r="E92" s="256"/>
      <c r="F92" s="277" t="s">
        <v>445</v>
      </c>
      <c r="G92" s="278"/>
      <c r="H92" s="256" t="s">
        <v>468</v>
      </c>
      <c r="I92" s="256" t="s">
        <v>441</v>
      </c>
      <c r="J92" s="256">
        <v>255</v>
      </c>
      <c r="K92" s="268"/>
    </row>
    <row r="93" spans="2:11" s="1" customFormat="1" ht="15" customHeight="1">
      <c r="B93" s="279"/>
      <c r="C93" s="256" t="s">
        <v>469</v>
      </c>
      <c r="D93" s="256"/>
      <c r="E93" s="256"/>
      <c r="F93" s="277" t="s">
        <v>439</v>
      </c>
      <c r="G93" s="278"/>
      <c r="H93" s="256" t="s">
        <v>470</v>
      </c>
      <c r="I93" s="256" t="s">
        <v>471</v>
      </c>
      <c r="J93" s="256"/>
      <c r="K93" s="268"/>
    </row>
    <row r="94" spans="2:11" s="1" customFormat="1" ht="15" customHeight="1">
      <c r="B94" s="279"/>
      <c r="C94" s="256" t="s">
        <v>472</v>
      </c>
      <c r="D94" s="256"/>
      <c r="E94" s="256"/>
      <c r="F94" s="277" t="s">
        <v>439</v>
      </c>
      <c r="G94" s="278"/>
      <c r="H94" s="256" t="s">
        <v>473</v>
      </c>
      <c r="I94" s="256" t="s">
        <v>474</v>
      </c>
      <c r="J94" s="256"/>
      <c r="K94" s="268"/>
    </row>
    <row r="95" spans="2:11" s="1" customFormat="1" ht="15" customHeight="1">
      <c r="B95" s="279"/>
      <c r="C95" s="256" t="s">
        <v>475</v>
      </c>
      <c r="D95" s="256"/>
      <c r="E95" s="256"/>
      <c r="F95" s="277" t="s">
        <v>439</v>
      </c>
      <c r="G95" s="278"/>
      <c r="H95" s="256" t="s">
        <v>475</v>
      </c>
      <c r="I95" s="256" t="s">
        <v>474</v>
      </c>
      <c r="J95" s="256"/>
      <c r="K95" s="268"/>
    </row>
    <row r="96" spans="2:11" s="1" customFormat="1" ht="15" customHeight="1">
      <c r="B96" s="279"/>
      <c r="C96" s="256" t="s">
        <v>36</v>
      </c>
      <c r="D96" s="256"/>
      <c r="E96" s="256"/>
      <c r="F96" s="277" t="s">
        <v>439</v>
      </c>
      <c r="G96" s="278"/>
      <c r="H96" s="256" t="s">
        <v>476</v>
      </c>
      <c r="I96" s="256" t="s">
        <v>474</v>
      </c>
      <c r="J96" s="256"/>
      <c r="K96" s="268"/>
    </row>
    <row r="97" spans="2:11" s="1" customFormat="1" ht="15" customHeight="1">
      <c r="B97" s="279"/>
      <c r="C97" s="256" t="s">
        <v>46</v>
      </c>
      <c r="D97" s="256"/>
      <c r="E97" s="256"/>
      <c r="F97" s="277" t="s">
        <v>439</v>
      </c>
      <c r="G97" s="278"/>
      <c r="H97" s="256" t="s">
        <v>477</v>
      </c>
      <c r="I97" s="256" t="s">
        <v>474</v>
      </c>
      <c r="J97" s="256"/>
      <c r="K97" s="268"/>
    </row>
    <row r="98" spans="2:11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85" t="s">
        <v>478</v>
      </c>
      <c r="D102" s="385"/>
      <c r="E102" s="385"/>
      <c r="F102" s="385"/>
      <c r="G102" s="385"/>
      <c r="H102" s="385"/>
      <c r="I102" s="385"/>
      <c r="J102" s="385"/>
      <c r="K102" s="268"/>
    </row>
    <row r="103" spans="2:11" s="1" customFormat="1" ht="17.25" customHeight="1">
      <c r="B103" s="267"/>
      <c r="C103" s="269" t="s">
        <v>433</v>
      </c>
      <c r="D103" s="269"/>
      <c r="E103" s="269"/>
      <c r="F103" s="269" t="s">
        <v>434</v>
      </c>
      <c r="G103" s="270"/>
      <c r="H103" s="269" t="s">
        <v>52</v>
      </c>
      <c r="I103" s="269" t="s">
        <v>55</v>
      </c>
      <c r="J103" s="269" t="s">
        <v>435</v>
      </c>
      <c r="K103" s="268"/>
    </row>
    <row r="104" spans="2:11" s="1" customFormat="1" ht="17.25" customHeight="1">
      <c r="B104" s="267"/>
      <c r="C104" s="271" t="s">
        <v>436</v>
      </c>
      <c r="D104" s="271"/>
      <c r="E104" s="271"/>
      <c r="F104" s="272" t="s">
        <v>437</v>
      </c>
      <c r="G104" s="273"/>
      <c r="H104" s="271"/>
      <c r="I104" s="271"/>
      <c r="J104" s="271" t="s">
        <v>438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>
      <c r="B106" s="267"/>
      <c r="C106" s="256" t="s">
        <v>51</v>
      </c>
      <c r="D106" s="276"/>
      <c r="E106" s="276"/>
      <c r="F106" s="277" t="s">
        <v>439</v>
      </c>
      <c r="G106" s="256"/>
      <c r="H106" s="256" t="s">
        <v>479</v>
      </c>
      <c r="I106" s="256" t="s">
        <v>441</v>
      </c>
      <c r="J106" s="256">
        <v>20</v>
      </c>
      <c r="K106" s="268"/>
    </row>
    <row r="107" spans="2:11" s="1" customFormat="1" ht="15" customHeight="1">
      <c r="B107" s="267"/>
      <c r="C107" s="256" t="s">
        <v>442</v>
      </c>
      <c r="D107" s="256"/>
      <c r="E107" s="256"/>
      <c r="F107" s="277" t="s">
        <v>439</v>
      </c>
      <c r="G107" s="256"/>
      <c r="H107" s="256" t="s">
        <v>479</v>
      </c>
      <c r="I107" s="256" t="s">
        <v>441</v>
      </c>
      <c r="J107" s="256">
        <v>120</v>
      </c>
      <c r="K107" s="268"/>
    </row>
    <row r="108" spans="2:11" s="1" customFormat="1" ht="15" customHeight="1">
      <c r="B108" s="279"/>
      <c r="C108" s="256" t="s">
        <v>444</v>
      </c>
      <c r="D108" s="256"/>
      <c r="E108" s="256"/>
      <c r="F108" s="277" t="s">
        <v>445</v>
      </c>
      <c r="G108" s="256"/>
      <c r="H108" s="256" t="s">
        <v>479</v>
      </c>
      <c r="I108" s="256" t="s">
        <v>441</v>
      </c>
      <c r="J108" s="256">
        <v>50</v>
      </c>
      <c r="K108" s="268"/>
    </row>
    <row r="109" spans="2:11" s="1" customFormat="1" ht="15" customHeight="1">
      <c r="B109" s="279"/>
      <c r="C109" s="256" t="s">
        <v>447</v>
      </c>
      <c r="D109" s="256"/>
      <c r="E109" s="256"/>
      <c r="F109" s="277" t="s">
        <v>439</v>
      </c>
      <c r="G109" s="256"/>
      <c r="H109" s="256" t="s">
        <v>479</v>
      </c>
      <c r="I109" s="256" t="s">
        <v>449</v>
      </c>
      <c r="J109" s="256"/>
      <c r="K109" s="268"/>
    </row>
    <row r="110" spans="2:11" s="1" customFormat="1" ht="15" customHeight="1">
      <c r="B110" s="279"/>
      <c r="C110" s="256" t="s">
        <v>458</v>
      </c>
      <c r="D110" s="256"/>
      <c r="E110" s="256"/>
      <c r="F110" s="277" t="s">
        <v>445</v>
      </c>
      <c r="G110" s="256"/>
      <c r="H110" s="256" t="s">
        <v>479</v>
      </c>
      <c r="I110" s="256" t="s">
        <v>441</v>
      </c>
      <c r="J110" s="256">
        <v>50</v>
      </c>
      <c r="K110" s="268"/>
    </row>
    <row r="111" spans="2:11" s="1" customFormat="1" ht="15" customHeight="1">
      <c r="B111" s="279"/>
      <c r="C111" s="256" t="s">
        <v>466</v>
      </c>
      <c r="D111" s="256"/>
      <c r="E111" s="256"/>
      <c r="F111" s="277" t="s">
        <v>445</v>
      </c>
      <c r="G111" s="256"/>
      <c r="H111" s="256" t="s">
        <v>479</v>
      </c>
      <c r="I111" s="256" t="s">
        <v>441</v>
      </c>
      <c r="J111" s="256">
        <v>50</v>
      </c>
      <c r="K111" s="268"/>
    </row>
    <row r="112" spans="2:11" s="1" customFormat="1" ht="15" customHeight="1">
      <c r="B112" s="279"/>
      <c r="C112" s="256" t="s">
        <v>464</v>
      </c>
      <c r="D112" s="256"/>
      <c r="E112" s="256"/>
      <c r="F112" s="277" t="s">
        <v>445</v>
      </c>
      <c r="G112" s="256"/>
      <c r="H112" s="256" t="s">
        <v>479</v>
      </c>
      <c r="I112" s="256" t="s">
        <v>441</v>
      </c>
      <c r="J112" s="256">
        <v>50</v>
      </c>
      <c r="K112" s="268"/>
    </row>
    <row r="113" spans="2:11" s="1" customFormat="1" ht="15" customHeight="1">
      <c r="B113" s="279"/>
      <c r="C113" s="256" t="s">
        <v>51</v>
      </c>
      <c r="D113" s="256"/>
      <c r="E113" s="256"/>
      <c r="F113" s="277" t="s">
        <v>439</v>
      </c>
      <c r="G113" s="256"/>
      <c r="H113" s="256" t="s">
        <v>480</v>
      </c>
      <c r="I113" s="256" t="s">
        <v>441</v>
      </c>
      <c r="J113" s="256">
        <v>20</v>
      </c>
      <c r="K113" s="268"/>
    </row>
    <row r="114" spans="2:11" s="1" customFormat="1" ht="15" customHeight="1">
      <c r="B114" s="279"/>
      <c r="C114" s="256" t="s">
        <v>481</v>
      </c>
      <c r="D114" s="256"/>
      <c r="E114" s="256"/>
      <c r="F114" s="277" t="s">
        <v>439</v>
      </c>
      <c r="G114" s="256"/>
      <c r="H114" s="256" t="s">
        <v>482</v>
      </c>
      <c r="I114" s="256" t="s">
        <v>441</v>
      </c>
      <c r="J114" s="256">
        <v>120</v>
      </c>
      <c r="K114" s="268"/>
    </row>
    <row r="115" spans="2:11" s="1" customFormat="1" ht="15" customHeight="1">
      <c r="B115" s="279"/>
      <c r="C115" s="256" t="s">
        <v>36</v>
      </c>
      <c r="D115" s="256"/>
      <c r="E115" s="256"/>
      <c r="F115" s="277" t="s">
        <v>439</v>
      </c>
      <c r="G115" s="256"/>
      <c r="H115" s="256" t="s">
        <v>483</v>
      </c>
      <c r="I115" s="256" t="s">
        <v>474</v>
      </c>
      <c r="J115" s="256"/>
      <c r="K115" s="268"/>
    </row>
    <row r="116" spans="2:11" s="1" customFormat="1" ht="15" customHeight="1">
      <c r="B116" s="279"/>
      <c r="C116" s="256" t="s">
        <v>46</v>
      </c>
      <c r="D116" s="256"/>
      <c r="E116" s="256"/>
      <c r="F116" s="277" t="s">
        <v>439</v>
      </c>
      <c r="G116" s="256"/>
      <c r="H116" s="256" t="s">
        <v>484</v>
      </c>
      <c r="I116" s="256" t="s">
        <v>474</v>
      </c>
      <c r="J116" s="256"/>
      <c r="K116" s="268"/>
    </row>
    <row r="117" spans="2:11" s="1" customFormat="1" ht="15" customHeight="1">
      <c r="B117" s="279"/>
      <c r="C117" s="256" t="s">
        <v>55</v>
      </c>
      <c r="D117" s="256"/>
      <c r="E117" s="256"/>
      <c r="F117" s="277" t="s">
        <v>439</v>
      </c>
      <c r="G117" s="256"/>
      <c r="H117" s="256" t="s">
        <v>485</v>
      </c>
      <c r="I117" s="256" t="s">
        <v>486</v>
      </c>
      <c r="J117" s="256"/>
      <c r="K117" s="268"/>
    </row>
    <row r="118" spans="2:11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>
      <c r="B122" s="295"/>
      <c r="C122" s="383" t="s">
        <v>487</v>
      </c>
      <c r="D122" s="383"/>
      <c r="E122" s="383"/>
      <c r="F122" s="383"/>
      <c r="G122" s="383"/>
      <c r="H122" s="383"/>
      <c r="I122" s="383"/>
      <c r="J122" s="383"/>
      <c r="K122" s="296"/>
    </row>
    <row r="123" spans="2:11" s="1" customFormat="1" ht="17.25" customHeight="1">
      <c r="B123" s="297"/>
      <c r="C123" s="269" t="s">
        <v>433</v>
      </c>
      <c r="D123" s="269"/>
      <c r="E123" s="269"/>
      <c r="F123" s="269" t="s">
        <v>434</v>
      </c>
      <c r="G123" s="270"/>
      <c r="H123" s="269" t="s">
        <v>52</v>
      </c>
      <c r="I123" s="269" t="s">
        <v>55</v>
      </c>
      <c r="J123" s="269" t="s">
        <v>435</v>
      </c>
      <c r="K123" s="298"/>
    </row>
    <row r="124" spans="2:11" s="1" customFormat="1" ht="17.25" customHeight="1">
      <c r="B124" s="297"/>
      <c r="C124" s="271" t="s">
        <v>436</v>
      </c>
      <c r="D124" s="271"/>
      <c r="E124" s="271"/>
      <c r="F124" s="272" t="s">
        <v>437</v>
      </c>
      <c r="G124" s="273"/>
      <c r="H124" s="271"/>
      <c r="I124" s="271"/>
      <c r="J124" s="271" t="s">
        <v>438</v>
      </c>
      <c r="K124" s="298"/>
    </row>
    <row r="125" spans="2:11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>
      <c r="B126" s="299"/>
      <c r="C126" s="256" t="s">
        <v>442</v>
      </c>
      <c r="D126" s="276"/>
      <c r="E126" s="276"/>
      <c r="F126" s="277" t="s">
        <v>439</v>
      </c>
      <c r="G126" s="256"/>
      <c r="H126" s="256" t="s">
        <v>479</v>
      </c>
      <c r="I126" s="256" t="s">
        <v>441</v>
      </c>
      <c r="J126" s="256">
        <v>120</v>
      </c>
      <c r="K126" s="302"/>
    </row>
    <row r="127" spans="2:11" s="1" customFormat="1" ht="15" customHeight="1">
      <c r="B127" s="299"/>
      <c r="C127" s="256" t="s">
        <v>488</v>
      </c>
      <c r="D127" s="256"/>
      <c r="E127" s="256"/>
      <c r="F127" s="277" t="s">
        <v>439</v>
      </c>
      <c r="G127" s="256"/>
      <c r="H127" s="256" t="s">
        <v>489</v>
      </c>
      <c r="I127" s="256" t="s">
        <v>441</v>
      </c>
      <c r="J127" s="256" t="s">
        <v>490</v>
      </c>
      <c r="K127" s="302"/>
    </row>
    <row r="128" spans="2:11" s="1" customFormat="1" ht="15" customHeight="1">
      <c r="B128" s="299"/>
      <c r="C128" s="256" t="s">
        <v>387</v>
      </c>
      <c r="D128" s="256"/>
      <c r="E128" s="256"/>
      <c r="F128" s="277" t="s">
        <v>439</v>
      </c>
      <c r="G128" s="256"/>
      <c r="H128" s="256" t="s">
        <v>491</v>
      </c>
      <c r="I128" s="256" t="s">
        <v>441</v>
      </c>
      <c r="J128" s="256" t="s">
        <v>490</v>
      </c>
      <c r="K128" s="302"/>
    </row>
    <row r="129" spans="2:11" s="1" customFormat="1" ht="15" customHeight="1">
      <c r="B129" s="299"/>
      <c r="C129" s="256" t="s">
        <v>450</v>
      </c>
      <c r="D129" s="256"/>
      <c r="E129" s="256"/>
      <c r="F129" s="277" t="s">
        <v>445</v>
      </c>
      <c r="G129" s="256"/>
      <c r="H129" s="256" t="s">
        <v>451</v>
      </c>
      <c r="I129" s="256" t="s">
        <v>441</v>
      </c>
      <c r="J129" s="256">
        <v>15</v>
      </c>
      <c r="K129" s="302"/>
    </row>
    <row r="130" spans="2:11" s="1" customFormat="1" ht="15" customHeight="1">
      <c r="B130" s="299"/>
      <c r="C130" s="280" t="s">
        <v>452</v>
      </c>
      <c r="D130" s="280"/>
      <c r="E130" s="280"/>
      <c r="F130" s="281" t="s">
        <v>445</v>
      </c>
      <c r="G130" s="280"/>
      <c r="H130" s="280" t="s">
        <v>453</v>
      </c>
      <c r="I130" s="280" t="s">
        <v>441</v>
      </c>
      <c r="J130" s="280">
        <v>15</v>
      </c>
      <c r="K130" s="302"/>
    </row>
    <row r="131" spans="2:11" s="1" customFormat="1" ht="15" customHeight="1">
      <c r="B131" s="299"/>
      <c r="C131" s="280" t="s">
        <v>454</v>
      </c>
      <c r="D131" s="280"/>
      <c r="E131" s="280"/>
      <c r="F131" s="281" t="s">
        <v>445</v>
      </c>
      <c r="G131" s="280"/>
      <c r="H131" s="280" t="s">
        <v>455</v>
      </c>
      <c r="I131" s="280" t="s">
        <v>441</v>
      </c>
      <c r="J131" s="280">
        <v>20</v>
      </c>
      <c r="K131" s="302"/>
    </row>
    <row r="132" spans="2:11" s="1" customFormat="1" ht="15" customHeight="1">
      <c r="B132" s="299"/>
      <c r="C132" s="280" t="s">
        <v>456</v>
      </c>
      <c r="D132" s="280"/>
      <c r="E132" s="280"/>
      <c r="F132" s="281" t="s">
        <v>445</v>
      </c>
      <c r="G132" s="280"/>
      <c r="H132" s="280" t="s">
        <v>457</v>
      </c>
      <c r="I132" s="280" t="s">
        <v>441</v>
      </c>
      <c r="J132" s="280">
        <v>20</v>
      </c>
      <c r="K132" s="302"/>
    </row>
    <row r="133" spans="2:11" s="1" customFormat="1" ht="15" customHeight="1">
      <c r="B133" s="299"/>
      <c r="C133" s="256" t="s">
        <v>444</v>
      </c>
      <c r="D133" s="256"/>
      <c r="E133" s="256"/>
      <c r="F133" s="277" t="s">
        <v>445</v>
      </c>
      <c r="G133" s="256"/>
      <c r="H133" s="256" t="s">
        <v>479</v>
      </c>
      <c r="I133" s="256" t="s">
        <v>441</v>
      </c>
      <c r="J133" s="256">
        <v>50</v>
      </c>
      <c r="K133" s="302"/>
    </row>
    <row r="134" spans="2:11" s="1" customFormat="1" ht="15" customHeight="1">
      <c r="B134" s="299"/>
      <c r="C134" s="256" t="s">
        <v>458</v>
      </c>
      <c r="D134" s="256"/>
      <c r="E134" s="256"/>
      <c r="F134" s="277" t="s">
        <v>445</v>
      </c>
      <c r="G134" s="256"/>
      <c r="H134" s="256" t="s">
        <v>479</v>
      </c>
      <c r="I134" s="256" t="s">
        <v>441</v>
      </c>
      <c r="J134" s="256">
        <v>50</v>
      </c>
      <c r="K134" s="302"/>
    </row>
    <row r="135" spans="2:11" s="1" customFormat="1" ht="15" customHeight="1">
      <c r="B135" s="299"/>
      <c r="C135" s="256" t="s">
        <v>464</v>
      </c>
      <c r="D135" s="256"/>
      <c r="E135" s="256"/>
      <c r="F135" s="277" t="s">
        <v>445</v>
      </c>
      <c r="G135" s="256"/>
      <c r="H135" s="256" t="s">
        <v>479</v>
      </c>
      <c r="I135" s="256" t="s">
        <v>441</v>
      </c>
      <c r="J135" s="256">
        <v>50</v>
      </c>
      <c r="K135" s="302"/>
    </row>
    <row r="136" spans="2:11" s="1" customFormat="1" ht="15" customHeight="1">
      <c r="B136" s="299"/>
      <c r="C136" s="256" t="s">
        <v>466</v>
      </c>
      <c r="D136" s="256"/>
      <c r="E136" s="256"/>
      <c r="F136" s="277" t="s">
        <v>445</v>
      </c>
      <c r="G136" s="256"/>
      <c r="H136" s="256" t="s">
        <v>479</v>
      </c>
      <c r="I136" s="256" t="s">
        <v>441</v>
      </c>
      <c r="J136" s="256">
        <v>50</v>
      </c>
      <c r="K136" s="302"/>
    </row>
    <row r="137" spans="2:11" s="1" customFormat="1" ht="15" customHeight="1">
      <c r="B137" s="299"/>
      <c r="C137" s="256" t="s">
        <v>467</v>
      </c>
      <c r="D137" s="256"/>
      <c r="E137" s="256"/>
      <c r="F137" s="277" t="s">
        <v>445</v>
      </c>
      <c r="G137" s="256"/>
      <c r="H137" s="256" t="s">
        <v>492</v>
      </c>
      <c r="I137" s="256" t="s">
        <v>441</v>
      </c>
      <c r="J137" s="256">
        <v>255</v>
      </c>
      <c r="K137" s="302"/>
    </row>
    <row r="138" spans="2:11" s="1" customFormat="1" ht="15" customHeight="1">
      <c r="B138" s="299"/>
      <c r="C138" s="256" t="s">
        <v>469</v>
      </c>
      <c r="D138" s="256"/>
      <c r="E138" s="256"/>
      <c r="F138" s="277" t="s">
        <v>439</v>
      </c>
      <c r="G138" s="256"/>
      <c r="H138" s="256" t="s">
        <v>493</v>
      </c>
      <c r="I138" s="256" t="s">
        <v>471</v>
      </c>
      <c r="J138" s="256"/>
      <c r="K138" s="302"/>
    </row>
    <row r="139" spans="2:11" s="1" customFormat="1" ht="15" customHeight="1">
      <c r="B139" s="299"/>
      <c r="C139" s="256" t="s">
        <v>472</v>
      </c>
      <c r="D139" s="256"/>
      <c r="E139" s="256"/>
      <c r="F139" s="277" t="s">
        <v>439</v>
      </c>
      <c r="G139" s="256"/>
      <c r="H139" s="256" t="s">
        <v>494</v>
      </c>
      <c r="I139" s="256" t="s">
        <v>474</v>
      </c>
      <c r="J139" s="256"/>
      <c r="K139" s="302"/>
    </row>
    <row r="140" spans="2:11" s="1" customFormat="1" ht="15" customHeight="1">
      <c r="B140" s="299"/>
      <c r="C140" s="256" t="s">
        <v>475</v>
      </c>
      <c r="D140" s="256"/>
      <c r="E140" s="256"/>
      <c r="F140" s="277" t="s">
        <v>439</v>
      </c>
      <c r="G140" s="256"/>
      <c r="H140" s="256" t="s">
        <v>475</v>
      </c>
      <c r="I140" s="256" t="s">
        <v>474</v>
      </c>
      <c r="J140" s="256"/>
      <c r="K140" s="302"/>
    </row>
    <row r="141" spans="2:11" s="1" customFormat="1" ht="15" customHeight="1">
      <c r="B141" s="299"/>
      <c r="C141" s="256" t="s">
        <v>36</v>
      </c>
      <c r="D141" s="256"/>
      <c r="E141" s="256"/>
      <c r="F141" s="277" t="s">
        <v>439</v>
      </c>
      <c r="G141" s="256"/>
      <c r="H141" s="256" t="s">
        <v>495</v>
      </c>
      <c r="I141" s="256" t="s">
        <v>474</v>
      </c>
      <c r="J141" s="256"/>
      <c r="K141" s="302"/>
    </row>
    <row r="142" spans="2:11" s="1" customFormat="1" ht="15" customHeight="1">
      <c r="B142" s="299"/>
      <c r="C142" s="256" t="s">
        <v>496</v>
      </c>
      <c r="D142" s="256"/>
      <c r="E142" s="256"/>
      <c r="F142" s="277" t="s">
        <v>439</v>
      </c>
      <c r="G142" s="256"/>
      <c r="H142" s="256" t="s">
        <v>497</v>
      </c>
      <c r="I142" s="256" t="s">
        <v>474</v>
      </c>
      <c r="J142" s="256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85" t="s">
        <v>498</v>
      </c>
      <c r="D147" s="385"/>
      <c r="E147" s="385"/>
      <c r="F147" s="385"/>
      <c r="G147" s="385"/>
      <c r="H147" s="385"/>
      <c r="I147" s="385"/>
      <c r="J147" s="385"/>
      <c r="K147" s="268"/>
    </row>
    <row r="148" spans="2:11" s="1" customFormat="1" ht="17.25" customHeight="1">
      <c r="B148" s="267"/>
      <c r="C148" s="269" t="s">
        <v>433</v>
      </c>
      <c r="D148" s="269"/>
      <c r="E148" s="269"/>
      <c r="F148" s="269" t="s">
        <v>434</v>
      </c>
      <c r="G148" s="270"/>
      <c r="H148" s="269" t="s">
        <v>52</v>
      </c>
      <c r="I148" s="269" t="s">
        <v>55</v>
      </c>
      <c r="J148" s="269" t="s">
        <v>435</v>
      </c>
      <c r="K148" s="268"/>
    </row>
    <row r="149" spans="2:11" s="1" customFormat="1" ht="17.25" customHeight="1">
      <c r="B149" s="267"/>
      <c r="C149" s="271" t="s">
        <v>436</v>
      </c>
      <c r="D149" s="271"/>
      <c r="E149" s="271"/>
      <c r="F149" s="272" t="s">
        <v>437</v>
      </c>
      <c r="G149" s="273"/>
      <c r="H149" s="271"/>
      <c r="I149" s="271"/>
      <c r="J149" s="271" t="s">
        <v>438</v>
      </c>
      <c r="K149" s="268"/>
    </row>
    <row r="150" spans="2:11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>
      <c r="B151" s="279"/>
      <c r="C151" s="306" t="s">
        <v>442</v>
      </c>
      <c r="D151" s="256"/>
      <c r="E151" s="256"/>
      <c r="F151" s="307" t="s">
        <v>439</v>
      </c>
      <c r="G151" s="256"/>
      <c r="H151" s="306" t="s">
        <v>479</v>
      </c>
      <c r="I151" s="306" t="s">
        <v>441</v>
      </c>
      <c r="J151" s="306">
        <v>120</v>
      </c>
      <c r="K151" s="302"/>
    </row>
    <row r="152" spans="2:11" s="1" customFormat="1" ht="15" customHeight="1">
      <c r="B152" s="279"/>
      <c r="C152" s="306" t="s">
        <v>488</v>
      </c>
      <c r="D152" s="256"/>
      <c r="E152" s="256"/>
      <c r="F152" s="307" t="s">
        <v>439</v>
      </c>
      <c r="G152" s="256"/>
      <c r="H152" s="306" t="s">
        <v>499</v>
      </c>
      <c r="I152" s="306" t="s">
        <v>441</v>
      </c>
      <c r="J152" s="306" t="s">
        <v>490</v>
      </c>
      <c r="K152" s="302"/>
    </row>
    <row r="153" spans="2:11" s="1" customFormat="1" ht="15" customHeight="1">
      <c r="B153" s="279"/>
      <c r="C153" s="306" t="s">
        <v>387</v>
      </c>
      <c r="D153" s="256"/>
      <c r="E153" s="256"/>
      <c r="F153" s="307" t="s">
        <v>439</v>
      </c>
      <c r="G153" s="256"/>
      <c r="H153" s="306" t="s">
        <v>500</v>
      </c>
      <c r="I153" s="306" t="s">
        <v>441</v>
      </c>
      <c r="J153" s="306" t="s">
        <v>490</v>
      </c>
      <c r="K153" s="302"/>
    </row>
    <row r="154" spans="2:11" s="1" customFormat="1" ht="15" customHeight="1">
      <c r="B154" s="279"/>
      <c r="C154" s="306" t="s">
        <v>444</v>
      </c>
      <c r="D154" s="256"/>
      <c r="E154" s="256"/>
      <c r="F154" s="307" t="s">
        <v>445</v>
      </c>
      <c r="G154" s="256"/>
      <c r="H154" s="306" t="s">
        <v>479</v>
      </c>
      <c r="I154" s="306" t="s">
        <v>441</v>
      </c>
      <c r="J154" s="306">
        <v>50</v>
      </c>
      <c r="K154" s="302"/>
    </row>
    <row r="155" spans="2:11" s="1" customFormat="1" ht="15" customHeight="1">
      <c r="B155" s="279"/>
      <c r="C155" s="306" t="s">
        <v>447</v>
      </c>
      <c r="D155" s="256"/>
      <c r="E155" s="256"/>
      <c r="F155" s="307" t="s">
        <v>439</v>
      </c>
      <c r="G155" s="256"/>
      <c r="H155" s="306" t="s">
        <v>479</v>
      </c>
      <c r="I155" s="306" t="s">
        <v>449</v>
      </c>
      <c r="J155" s="306"/>
      <c r="K155" s="302"/>
    </row>
    <row r="156" spans="2:11" s="1" customFormat="1" ht="15" customHeight="1">
      <c r="B156" s="279"/>
      <c r="C156" s="306" t="s">
        <v>458</v>
      </c>
      <c r="D156" s="256"/>
      <c r="E156" s="256"/>
      <c r="F156" s="307" t="s">
        <v>445</v>
      </c>
      <c r="G156" s="256"/>
      <c r="H156" s="306" t="s">
        <v>479</v>
      </c>
      <c r="I156" s="306" t="s">
        <v>441</v>
      </c>
      <c r="J156" s="306">
        <v>50</v>
      </c>
      <c r="K156" s="302"/>
    </row>
    <row r="157" spans="2:11" s="1" customFormat="1" ht="15" customHeight="1">
      <c r="B157" s="279"/>
      <c r="C157" s="306" t="s">
        <v>466</v>
      </c>
      <c r="D157" s="256"/>
      <c r="E157" s="256"/>
      <c r="F157" s="307" t="s">
        <v>445</v>
      </c>
      <c r="G157" s="256"/>
      <c r="H157" s="306" t="s">
        <v>479</v>
      </c>
      <c r="I157" s="306" t="s">
        <v>441</v>
      </c>
      <c r="J157" s="306">
        <v>50</v>
      </c>
      <c r="K157" s="302"/>
    </row>
    <row r="158" spans="2:11" s="1" customFormat="1" ht="15" customHeight="1">
      <c r="B158" s="279"/>
      <c r="C158" s="306" t="s">
        <v>464</v>
      </c>
      <c r="D158" s="256"/>
      <c r="E158" s="256"/>
      <c r="F158" s="307" t="s">
        <v>445</v>
      </c>
      <c r="G158" s="256"/>
      <c r="H158" s="306" t="s">
        <v>479</v>
      </c>
      <c r="I158" s="306" t="s">
        <v>441</v>
      </c>
      <c r="J158" s="306">
        <v>50</v>
      </c>
      <c r="K158" s="302"/>
    </row>
    <row r="159" spans="2:11" s="1" customFormat="1" ht="15" customHeight="1">
      <c r="B159" s="279"/>
      <c r="C159" s="306" t="s">
        <v>87</v>
      </c>
      <c r="D159" s="256"/>
      <c r="E159" s="256"/>
      <c r="F159" s="307" t="s">
        <v>439</v>
      </c>
      <c r="G159" s="256"/>
      <c r="H159" s="306" t="s">
        <v>501</v>
      </c>
      <c r="I159" s="306" t="s">
        <v>441</v>
      </c>
      <c r="J159" s="306" t="s">
        <v>502</v>
      </c>
      <c r="K159" s="302"/>
    </row>
    <row r="160" spans="2:11" s="1" customFormat="1" ht="15" customHeight="1">
      <c r="B160" s="279"/>
      <c r="C160" s="306" t="s">
        <v>503</v>
      </c>
      <c r="D160" s="256"/>
      <c r="E160" s="256"/>
      <c r="F160" s="307" t="s">
        <v>439</v>
      </c>
      <c r="G160" s="256"/>
      <c r="H160" s="306" t="s">
        <v>504</v>
      </c>
      <c r="I160" s="306" t="s">
        <v>474</v>
      </c>
      <c r="J160" s="306"/>
      <c r="K160" s="302"/>
    </row>
    <row r="161" spans="2:1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83" t="s">
        <v>505</v>
      </c>
      <c r="D165" s="383"/>
      <c r="E165" s="383"/>
      <c r="F165" s="383"/>
      <c r="G165" s="383"/>
      <c r="H165" s="383"/>
      <c r="I165" s="383"/>
      <c r="J165" s="383"/>
      <c r="K165" s="249"/>
    </row>
    <row r="166" spans="2:11" s="1" customFormat="1" ht="17.25" customHeight="1">
      <c r="B166" s="248"/>
      <c r="C166" s="269" t="s">
        <v>433</v>
      </c>
      <c r="D166" s="269"/>
      <c r="E166" s="269"/>
      <c r="F166" s="269" t="s">
        <v>434</v>
      </c>
      <c r="G166" s="311"/>
      <c r="H166" s="312" t="s">
        <v>52</v>
      </c>
      <c r="I166" s="312" t="s">
        <v>55</v>
      </c>
      <c r="J166" s="269" t="s">
        <v>435</v>
      </c>
      <c r="K166" s="249"/>
    </row>
    <row r="167" spans="2:11" s="1" customFormat="1" ht="17.25" customHeight="1">
      <c r="B167" s="250"/>
      <c r="C167" s="271" t="s">
        <v>436</v>
      </c>
      <c r="D167" s="271"/>
      <c r="E167" s="271"/>
      <c r="F167" s="272" t="s">
        <v>437</v>
      </c>
      <c r="G167" s="313"/>
      <c r="H167" s="314"/>
      <c r="I167" s="314"/>
      <c r="J167" s="271" t="s">
        <v>438</v>
      </c>
      <c r="K167" s="251"/>
    </row>
    <row r="168" spans="2:11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>
      <c r="B169" s="279"/>
      <c r="C169" s="256" t="s">
        <v>442</v>
      </c>
      <c r="D169" s="256"/>
      <c r="E169" s="256"/>
      <c r="F169" s="277" t="s">
        <v>439</v>
      </c>
      <c r="G169" s="256"/>
      <c r="H169" s="256" t="s">
        <v>479</v>
      </c>
      <c r="I169" s="256" t="s">
        <v>441</v>
      </c>
      <c r="J169" s="256">
        <v>120</v>
      </c>
      <c r="K169" s="302"/>
    </row>
    <row r="170" spans="2:11" s="1" customFormat="1" ht="15" customHeight="1">
      <c r="B170" s="279"/>
      <c r="C170" s="256" t="s">
        <v>488</v>
      </c>
      <c r="D170" s="256"/>
      <c r="E170" s="256"/>
      <c r="F170" s="277" t="s">
        <v>439</v>
      </c>
      <c r="G170" s="256"/>
      <c r="H170" s="256" t="s">
        <v>489</v>
      </c>
      <c r="I170" s="256" t="s">
        <v>441</v>
      </c>
      <c r="J170" s="256" t="s">
        <v>490</v>
      </c>
      <c r="K170" s="302"/>
    </row>
    <row r="171" spans="2:11" s="1" customFormat="1" ht="15" customHeight="1">
      <c r="B171" s="279"/>
      <c r="C171" s="256" t="s">
        <v>387</v>
      </c>
      <c r="D171" s="256"/>
      <c r="E171" s="256"/>
      <c r="F171" s="277" t="s">
        <v>439</v>
      </c>
      <c r="G171" s="256"/>
      <c r="H171" s="256" t="s">
        <v>506</v>
      </c>
      <c r="I171" s="256" t="s">
        <v>441</v>
      </c>
      <c r="J171" s="256" t="s">
        <v>490</v>
      </c>
      <c r="K171" s="302"/>
    </row>
    <row r="172" spans="2:11" s="1" customFormat="1" ht="15" customHeight="1">
      <c r="B172" s="279"/>
      <c r="C172" s="256" t="s">
        <v>444</v>
      </c>
      <c r="D172" s="256"/>
      <c r="E172" s="256"/>
      <c r="F172" s="277" t="s">
        <v>445</v>
      </c>
      <c r="G172" s="256"/>
      <c r="H172" s="256" t="s">
        <v>506</v>
      </c>
      <c r="I172" s="256" t="s">
        <v>441</v>
      </c>
      <c r="J172" s="256">
        <v>50</v>
      </c>
      <c r="K172" s="302"/>
    </row>
    <row r="173" spans="2:11" s="1" customFormat="1" ht="15" customHeight="1">
      <c r="B173" s="279"/>
      <c r="C173" s="256" t="s">
        <v>447</v>
      </c>
      <c r="D173" s="256"/>
      <c r="E173" s="256"/>
      <c r="F173" s="277" t="s">
        <v>439</v>
      </c>
      <c r="G173" s="256"/>
      <c r="H173" s="256" t="s">
        <v>506</v>
      </c>
      <c r="I173" s="256" t="s">
        <v>449</v>
      </c>
      <c r="J173" s="256"/>
      <c r="K173" s="302"/>
    </row>
    <row r="174" spans="2:11" s="1" customFormat="1" ht="15" customHeight="1">
      <c r="B174" s="279"/>
      <c r="C174" s="256" t="s">
        <v>458</v>
      </c>
      <c r="D174" s="256"/>
      <c r="E174" s="256"/>
      <c r="F174" s="277" t="s">
        <v>445</v>
      </c>
      <c r="G174" s="256"/>
      <c r="H174" s="256" t="s">
        <v>506</v>
      </c>
      <c r="I174" s="256" t="s">
        <v>441</v>
      </c>
      <c r="J174" s="256">
        <v>50</v>
      </c>
      <c r="K174" s="302"/>
    </row>
    <row r="175" spans="2:11" s="1" customFormat="1" ht="15" customHeight="1">
      <c r="B175" s="279"/>
      <c r="C175" s="256" t="s">
        <v>466</v>
      </c>
      <c r="D175" s="256"/>
      <c r="E175" s="256"/>
      <c r="F175" s="277" t="s">
        <v>445</v>
      </c>
      <c r="G175" s="256"/>
      <c r="H175" s="256" t="s">
        <v>506</v>
      </c>
      <c r="I175" s="256" t="s">
        <v>441</v>
      </c>
      <c r="J175" s="256">
        <v>50</v>
      </c>
      <c r="K175" s="302"/>
    </row>
    <row r="176" spans="2:11" s="1" customFormat="1" ht="15" customHeight="1">
      <c r="B176" s="279"/>
      <c r="C176" s="256" t="s">
        <v>464</v>
      </c>
      <c r="D176" s="256"/>
      <c r="E176" s="256"/>
      <c r="F176" s="277" t="s">
        <v>445</v>
      </c>
      <c r="G176" s="256"/>
      <c r="H176" s="256" t="s">
        <v>506</v>
      </c>
      <c r="I176" s="256" t="s">
        <v>441</v>
      </c>
      <c r="J176" s="256">
        <v>50</v>
      </c>
      <c r="K176" s="302"/>
    </row>
    <row r="177" spans="2:11" s="1" customFormat="1" ht="15" customHeight="1">
      <c r="B177" s="279"/>
      <c r="C177" s="256" t="s">
        <v>97</v>
      </c>
      <c r="D177" s="256"/>
      <c r="E177" s="256"/>
      <c r="F177" s="277" t="s">
        <v>439</v>
      </c>
      <c r="G177" s="256"/>
      <c r="H177" s="256" t="s">
        <v>507</v>
      </c>
      <c r="I177" s="256" t="s">
        <v>508</v>
      </c>
      <c r="J177" s="256"/>
      <c r="K177" s="302"/>
    </row>
    <row r="178" spans="2:11" s="1" customFormat="1" ht="15" customHeight="1">
      <c r="B178" s="279"/>
      <c r="C178" s="256" t="s">
        <v>55</v>
      </c>
      <c r="D178" s="256"/>
      <c r="E178" s="256"/>
      <c r="F178" s="277" t="s">
        <v>439</v>
      </c>
      <c r="G178" s="256"/>
      <c r="H178" s="256" t="s">
        <v>509</v>
      </c>
      <c r="I178" s="256" t="s">
        <v>510</v>
      </c>
      <c r="J178" s="256">
        <v>1</v>
      </c>
      <c r="K178" s="302"/>
    </row>
    <row r="179" spans="2:11" s="1" customFormat="1" ht="15" customHeight="1">
      <c r="B179" s="279"/>
      <c r="C179" s="256" t="s">
        <v>51</v>
      </c>
      <c r="D179" s="256"/>
      <c r="E179" s="256"/>
      <c r="F179" s="277" t="s">
        <v>439</v>
      </c>
      <c r="G179" s="256"/>
      <c r="H179" s="256" t="s">
        <v>511</v>
      </c>
      <c r="I179" s="256" t="s">
        <v>441</v>
      </c>
      <c r="J179" s="256">
        <v>20</v>
      </c>
      <c r="K179" s="302"/>
    </row>
    <row r="180" spans="2:11" s="1" customFormat="1" ht="15" customHeight="1">
      <c r="B180" s="279"/>
      <c r="C180" s="256" t="s">
        <v>52</v>
      </c>
      <c r="D180" s="256"/>
      <c r="E180" s="256"/>
      <c r="F180" s="277" t="s">
        <v>439</v>
      </c>
      <c r="G180" s="256"/>
      <c r="H180" s="256" t="s">
        <v>512</v>
      </c>
      <c r="I180" s="256" t="s">
        <v>441</v>
      </c>
      <c r="J180" s="256">
        <v>255</v>
      </c>
      <c r="K180" s="302"/>
    </row>
    <row r="181" spans="2:11" s="1" customFormat="1" ht="15" customHeight="1">
      <c r="B181" s="279"/>
      <c r="C181" s="256" t="s">
        <v>98</v>
      </c>
      <c r="D181" s="256"/>
      <c r="E181" s="256"/>
      <c r="F181" s="277" t="s">
        <v>439</v>
      </c>
      <c r="G181" s="256"/>
      <c r="H181" s="256" t="s">
        <v>403</v>
      </c>
      <c r="I181" s="256" t="s">
        <v>441</v>
      </c>
      <c r="J181" s="256">
        <v>10</v>
      </c>
      <c r="K181" s="302"/>
    </row>
    <row r="182" spans="2:11" s="1" customFormat="1" ht="15" customHeight="1">
      <c r="B182" s="279"/>
      <c r="C182" s="256" t="s">
        <v>99</v>
      </c>
      <c r="D182" s="256"/>
      <c r="E182" s="256"/>
      <c r="F182" s="277" t="s">
        <v>439</v>
      </c>
      <c r="G182" s="256"/>
      <c r="H182" s="256" t="s">
        <v>513</v>
      </c>
      <c r="I182" s="256" t="s">
        <v>474</v>
      </c>
      <c r="J182" s="256"/>
      <c r="K182" s="302"/>
    </row>
    <row r="183" spans="2:11" s="1" customFormat="1" ht="15" customHeight="1">
      <c r="B183" s="279"/>
      <c r="C183" s="256" t="s">
        <v>514</v>
      </c>
      <c r="D183" s="256"/>
      <c r="E183" s="256"/>
      <c r="F183" s="277" t="s">
        <v>439</v>
      </c>
      <c r="G183" s="256"/>
      <c r="H183" s="256" t="s">
        <v>515</v>
      </c>
      <c r="I183" s="256" t="s">
        <v>474</v>
      </c>
      <c r="J183" s="256"/>
      <c r="K183" s="302"/>
    </row>
    <row r="184" spans="2:11" s="1" customFormat="1" ht="15" customHeight="1">
      <c r="B184" s="279"/>
      <c r="C184" s="256" t="s">
        <v>503</v>
      </c>
      <c r="D184" s="256"/>
      <c r="E184" s="256"/>
      <c r="F184" s="277" t="s">
        <v>439</v>
      </c>
      <c r="G184" s="256"/>
      <c r="H184" s="256" t="s">
        <v>516</v>
      </c>
      <c r="I184" s="256" t="s">
        <v>474</v>
      </c>
      <c r="J184" s="256"/>
      <c r="K184" s="302"/>
    </row>
    <row r="185" spans="2:11" s="1" customFormat="1" ht="15" customHeight="1">
      <c r="B185" s="279"/>
      <c r="C185" s="256" t="s">
        <v>101</v>
      </c>
      <c r="D185" s="256"/>
      <c r="E185" s="256"/>
      <c r="F185" s="277" t="s">
        <v>445</v>
      </c>
      <c r="G185" s="256"/>
      <c r="H185" s="256" t="s">
        <v>517</v>
      </c>
      <c r="I185" s="256" t="s">
        <v>441</v>
      </c>
      <c r="J185" s="256">
        <v>50</v>
      </c>
      <c r="K185" s="302"/>
    </row>
    <row r="186" spans="2:11" s="1" customFormat="1" ht="15" customHeight="1">
      <c r="B186" s="279"/>
      <c r="C186" s="256" t="s">
        <v>518</v>
      </c>
      <c r="D186" s="256"/>
      <c r="E186" s="256"/>
      <c r="F186" s="277" t="s">
        <v>445</v>
      </c>
      <c r="G186" s="256"/>
      <c r="H186" s="256" t="s">
        <v>519</v>
      </c>
      <c r="I186" s="256" t="s">
        <v>520</v>
      </c>
      <c r="J186" s="256"/>
      <c r="K186" s="302"/>
    </row>
    <row r="187" spans="2:11" s="1" customFormat="1" ht="15" customHeight="1">
      <c r="B187" s="279"/>
      <c r="C187" s="256" t="s">
        <v>521</v>
      </c>
      <c r="D187" s="256"/>
      <c r="E187" s="256"/>
      <c r="F187" s="277" t="s">
        <v>445</v>
      </c>
      <c r="G187" s="256"/>
      <c r="H187" s="256" t="s">
        <v>522</v>
      </c>
      <c r="I187" s="256" t="s">
        <v>520</v>
      </c>
      <c r="J187" s="256"/>
      <c r="K187" s="302"/>
    </row>
    <row r="188" spans="2:11" s="1" customFormat="1" ht="15" customHeight="1">
      <c r="B188" s="279"/>
      <c r="C188" s="256" t="s">
        <v>523</v>
      </c>
      <c r="D188" s="256"/>
      <c r="E188" s="256"/>
      <c r="F188" s="277" t="s">
        <v>445</v>
      </c>
      <c r="G188" s="256"/>
      <c r="H188" s="256" t="s">
        <v>524</v>
      </c>
      <c r="I188" s="256" t="s">
        <v>520</v>
      </c>
      <c r="J188" s="256"/>
      <c r="K188" s="302"/>
    </row>
    <row r="189" spans="2:11" s="1" customFormat="1" ht="15" customHeight="1">
      <c r="B189" s="279"/>
      <c r="C189" s="315" t="s">
        <v>525</v>
      </c>
      <c r="D189" s="256"/>
      <c r="E189" s="256"/>
      <c r="F189" s="277" t="s">
        <v>445</v>
      </c>
      <c r="G189" s="256"/>
      <c r="H189" s="256" t="s">
        <v>526</v>
      </c>
      <c r="I189" s="256" t="s">
        <v>527</v>
      </c>
      <c r="J189" s="316" t="s">
        <v>528</v>
      </c>
      <c r="K189" s="302"/>
    </row>
    <row r="190" spans="2:11" s="17" customFormat="1" ht="15" customHeight="1">
      <c r="B190" s="317"/>
      <c r="C190" s="318" t="s">
        <v>529</v>
      </c>
      <c r="D190" s="319"/>
      <c r="E190" s="319"/>
      <c r="F190" s="320" t="s">
        <v>445</v>
      </c>
      <c r="G190" s="319"/>
      <c r="H190" s="319" t="s">
        <v>530</v>
      </c>
      <c r="I190" s="319" t="s">
        <v>527</v>
      </c>
      <c r="J190" s="321" t="s">
        <v>528</v>
      </c>
      <c r="K190" s="322"/>
    </row>
    <row r="191" spans="2:11" s="1" customFormat="1" ht="15" customHeight="1">
      <c r="B191" s="279"/>
      <c r="C191" s="315" t="s">
        <v>40</v>
      </c>
      <c r="D191" s="256"/>
      <c r="E191" s="256"/>
      <c r="F191" s="277" t="s">
        <v>439</v>
      </c>
      <c r="G191" s="256"/>
      <c r="H191" s="253" t="s">
        <v>531</v>
      </c>
      <c r="I191" s="256" t="s">
        <v>532</v>
      </c>
      <c r="J191" s="256"/>
      <c r="K191" s="302"/>
    </row>
    <row r="192" spans="2:11" s="1" customFormat="1" ht="15" customHeight="1">
      <c r="B192" s="279"/>
      <c r="C192" s="315" t="s">
        <v>533</v>
      </c>
      <c r="D192" s="256"/>
      <c r="E192" s="256"/>
      <c r="F192" s="277" t="s">
        <v>439</v>
      </c>
      <c r="G192" s="256"/>
      <c r="H192" s="256" t="s">
        <v>534</v>
      </c>
      <c r="I192" s="256" t="s">
        <v>474</v>
      </c>
      <c r="J192" s="256"/>
      <c r="K192" s="302"/>
    </row>
    <row r="193" spans="2:11" s="1" customFormat="1" ht="15" customHeight="1">
      <c r="B193" s="279"/>
      <c r="C193" s="315" t="s">
        <v>535</v>
      </c>
      <c r="D193" s="256"/>
      <c r="E193" s="256"/>
      <c r="F193" s="277" t="s">
        <v>439</v>
      </c>
      <c r="G193" s="256"/>
      <c r="H193" s="256" t="s">
        <v>536</v>
      </c>
      <c r="I193" s="256" t="s">
        <v>474</v>
      </c>
      <c r="J193" s="256"/>
      <c r="K193" s="302"/>
    </row>
    <row r="194" spans="2:11" s="1" customFormat="1" ht="15" customHeight="1">
      <c r="B194" s="279"/>
      <c r="C194" s="315" t="s">
        <v>537</v>
      </c>
      <c r="D194" s="256"/>
      <c r="E194" s="256"/>
      <c r="F194" s="277" t="s">
        <v>445</v>
      </c>
      <c r="G194" s="256"/>
      <c r="H194" s="256" t="s">
        <v>538</v>
      </c>
      <c r="I194" s="256" t="s">
        <v>474</v>
      </c>
      <c r="J194" s="256"/>
      <c r="K194" s="302"/>
    </row>
    <row r="195" spans="2:11" s="1" customFormat="1" ht="15" customHeight="1">
      <c r="B195" s="308"/>
      <c r="C195" s="323"/>
      <c r="D195" s="288"/>
      <c r="E195" s="288"/>
      <c r="F195" s="288"/>
      <c r="G195" s="288"/>
      <c r="H195" s="288"/>
      <c r="I195" s="288"/>
      <c r="J195" s="288"/>
      <c r="K195" s="309"/>
    </row>
    <row r="196" spans="2:11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>
      <c r="B197" s="290"/>
      <c r="C197" s="300"/>
      <c r="D197" s="300"/>
      <c r="E197" s="300"/>
      <c r="F197" s="310"/>
      <c r="G197" s="300"/>
      <c r="H197" s="300"/>
      <c r="I197" s="300"/>
      <c r="J197" s="300"/>
      <c r="K197" s="290"/>
    </row>
    <row r="198" spans="2:11" s="1" customFormat="1" ht="18.75" customHeight="1">
      <c r="B198" s="263"/>
      <c r="C198" s="263"/>
      <c r="D198" s="263"/>
      <c r="E198" s="263"/>
      <c r="F198" s="263"/>
      <c r="G198" s="263"/>
      <c r="H198" s="263"/>
      <c r="I198" s="263"/>
      <c r="J198" s="263"/>
      <c r="K198" s="263"/>
    </row>
    <row r="199" spans="2:11" s="1" customFormat="1" ht="12">
      <c r="B199" s="245"/>
      <c r="C199" s="246"/>
      <c r="D199" s="246"/>
      <c r="E199" s="246"/>
      <c r="F199" s="246"/>
      <c r="G199" s="246"/>
      <c r="H199" s="246"/>
      <c r="I199" s="246"/>
      <c r="J199" s="246"/>
      <c r="K199" s="247"/>
    </row>
    <row r="200" spans="2:11" s="1" customFormat="1" ht="22.2">
      <c r="B200" s="248"/>
      <c r="C200" s="383" t="s">
        <v>539</v>
      </c>
      <c r="D200" s="383"/>
      <c r="E200" s="383"/>
      <c r="F200" s="383"/>
      <c r="G200" s="383"/>
      <c r="H200" s="383"/>
      <c r="I200" s="383"/>
      <c r="J200" s="383"/>
      <c r="K200" s="249"/>
    </row>
    <row r="201" spans="2:11" s="1" customFormat="1" ht="25.5" customHeight="1">
      <c r="B201" s="248"/>
      <c r="C201" s="324" t="s">
        <v>540</v>
      </c>
      <c r="D201" s="324"/>
      <c r="E201" s="324"/>
      <c r="F201" s="324" t="s">
        <v>541</v>
      </c>
      <c r="G201" s="325"/>
      <c r="H201" s="386" t="s">
        <v>542</v>
      </c>
      <c r="I201" s="386"/>
      <c r="J201" s="386"/>
      <c r="K201" s="249"/>
    </row>
    <row r="202" spans="2:11" s="1" customFormat="1" ht="5.25" customHeight="1">
      <c r="B202" s="279"/>
      <c r="C202" s="274"/>
      <c r="D202" s="274"/>
      <c r="E202" s="274"/>
      <c r="F202" s="274"/>
      <c r="G202" s="300"/>
      <c r="H202" s="274"/>
      <c r="I202" s="274"/>
      <c r="J202" s="274"/>
      <c r="K202" s="302"/>
    </row>
    <row r="203" spans="2:11" s="1" customFormat="1" ht="15" customHeight="1">
      <c r="B203" s="279"/>
      <c r="C203" s="256" t="s">
        <v>532</v>
      </c>
      <c r="D203" s="256"/>
      <c r="E203" s="256"/>
      <c r="F203" s="277" t="s">
        <v>41</v>
      </c>
      <c r="G203" s="256"/>
      <c r="H203" s="387" t="s">
        <v>543</v>
      </c>
      <c r="I203" s="387"/>
      <c r="J203" s="387"/>
      <c r="K203" s="302"/>
    </row>
    <row r="204" spans="2:11" s="1" customFormat="1" ht="15" customHeight="1">
      <c r="B204" s="279"/>
      <c r="C204" s="256"/>
      <c r="D204" s="256"/>
      <c r="E204" s="256"/>
      <c r="F204" s="277" t="s">
        <v>42</v>
      </c>
      <c r="G204" s="256"/>
      <c r="H204" s="387" t="s">
        <v>544</v>
      </c>
      <c r="I204" s="387"/>
      <c r="J204" s="387"/>
      <c r="K204" s="302"/>
    </row>
    <row r="205" spans="2:11" s="1" customFormat="1" ht="15" customHeight="1">
      <c r="B205" s="279"/>
      <c r="C205" s="256"/>
      <c r="D205" s="256"/>
      <c r="E205" s="256"/>
      <c r="F205" s="277" t="s">
        <v>45</v>
      </c>
      <c r="G205" s="256"/>
      <c r="H205" s="387" t="s">
        <v>545</v>
      </c>
      <c r="I205" s="387"/>
      <c r="J205" s="387"/>
      <c r="K205" s="302"/>
    </row>
    <row r="206" spans="2:11" s="1" customFormat="1" ht="15" customHeight="1">
      <c r="B206" s="279"/>
      <c r="C206" s="256"/>
      <c r="D206" s="256"/>
      <c r="E206" s="256"/>
      <c r="F206" s="277" t="s">
        <v>43</v>
      </c>
      <c r="G206" s="256"/>
      <c r="H206" s="387" t="s">
        <v>546</v>
      </c>
      <c r="I206" s="387"/>
      <c r="J206" s="387"/>
      <c r="K206" s="302"/>
    </row>
    <row r="207" spans="2:11" s="1" customFormat="1" ht="15" customHeight="1">
      <c r="B207" s="279"/>
      <c r="C207" s="256"/>
      <c r="D207" s="256"/>
      <c r="E207" s="256"/>
      <c r="F207" s="277" t="s">
        <v>44</v>
      </c>
      <c r="G207" s="256"/>
      <c r="H207" s="387" t="s">
        <v>547</v>
      </c>
      <c r="I207" s="387"/>
      <c r="J207" s="387"/>
      <c r="K207" s="302"/>
    </row>
    <row r="208" spans="2:11" s="1" customFormat="1" ht="15" customHeight="1">
      <c r="B208" s="279"/>
      <c r="C208" s="256"/>
      <c r="D208" s="256"/>
      <c r="E208" s="256"/>
      <c r="F208" s="277"/>
      <c r="G208" s="256"/>
      <c r="H208" s="256"/>
      <c r="I208" s="256"/>
      <c r="J208" s="256"/>
      <c r="K208" s="302"/>
    </row>
    <row r="209" spans="2:11" s="1" customFormat="1" ht="15" customHeight="1">
      <c r="B209" s="279"/>
      <c r="C209" s="256" t="s">
        <v>486</v>
      </c>
      <c r="D209" s="256"/>
      <c r="E209" s="256"/>
      <c r="F209" s="277" t="s">
        <v>76</v>
      </c>
      <c r="G209" s="256"/>
      <c r="H209" s="387" t="s">
        <v>548</v>
      </c>
      <c r="I209" s="387"/>
      <c r="J209" s="387"/>
      <c r="K209" s="302"/>
    </row>
    <row r="210" spans="2:11" s="1" customFormat="1" ht="15" customHeight="1">
      <c r="B210" s="279"/>
      <c r="C210" s="256"/>
      <c r="D210" s="256"/>
      <c r="E210" s="256"/>
      <c r="F210" s="277" t="s">
        <v>381</v>
      </c>
      <c r="G210" s="256"/>
      <c r="H210" s="387" t="s">
        <v>382</v>
      </c>
      <c r="I210" s="387"/>
      <c r="J210" s="387"/>
      <c r="K210" s="302"/>
    </row>
    <row r="211" spans="2:11" s="1" customFormat="1" ht="15" customHeight="1">
      <c r="B211" s="279"/>
      <c r="C211" s="256"/>
      <c r="D211" s="256"/>
      <c r="E211" s="256"/>
      <c r="F211" s="277" t="s">
        <v>379</v>
      </c>
      <c r="G211" s="256"/>
      <c r="H211" s="387" t="s">
        <v>549</v>
      </c>
      <c r="I211" s="387"/>
      <c r="J211" s="387"/>
      <c r="K211" s="302"/>
    </row>
    <row r="212" spans="2:11" s="1" customFormat="1" ht="15" customHeight="1">
      <c r="B212" s="326"/>
      <c r="C212" s="256"/>
      <c r="D212" s="256"/>
      <c r="E212" s="256"/>
      <c r="F212" s="277" t="s">
        <v>383</v>
      </c>
      <c r="G212" s="315"/>
      <c r="H212" s="388" t="s">
        <v>384</v>
      </c>
      <c r="I212" s="388"/>
      <c r="J212" s="388"/>
      <c r="K212" s="327"/>
    </row>
    <row r="213" spans="2:11" s="1" customFormat="1" ht="15" customHeight="1">
      <c r="B213" s="326"/>
      <c r="C213" s="256"/>
      <c r="D213" s="256"/>
      <c r="E213" s="256"/>
      <c r="F213" s="277" t="s">
        <v>385</v>
      </c>
      <c r="G213" s="315"/>
      <c r="H213" s="388" t="s">
        <v>351</v>
      </c>
      <c r="I213" s="388"/>
      <c r="J213" s="388"/>
      <c r="K213" s="327"/>
    </row>
    <row r="214" spans="2:11" s="1" customFormat="1" ht="15" customHeight="1">
      <c r="B214" s="326"/>
      <c r="C214" s="256"/>
      <c r="D214" s="256"/>
      <c r="E214" s="256"/>
      <c r="F214" s="277"/>
      <c r="G214" s="315"/>
      <c r="H214" s="306"/>
      <c r="I214" s="306"/>
      <c r="J214" s="306"/>
      <c r="K214" s="327"/>
    </row>
    <row r="215" spans="2:11" s="1" customFormat="1" ht="15" customHeight="1">
      <c r="B215" s="326"/>
      <c r="C215" s="256" t="s">
        <v>510</v>
      </c>
      <c r="D215" s="256"/>
      <c r="E215" s="256"/>
      <c r="F215" s="277">
        <v>1</v>
      </c>
      <c r="G215" s="315"/>
      <c r="H215" s="388" t="s">
        <v>550</v>
      </c>
      <c r="I215" s="388"/>
      <c r="J215" s="388"/>
      <c r="K215" s="327"/>
    </row>
    <row r="216" spans="2:11" s="1" customFormat="1" ht="15" customHeight="1">
      <c r="B216" s="326"/>
      <c r="C216" s="256"/>
      <c r="D216" s="256"/>
      <c r="E216" s="256"/>
      <c r="F216" s="277">
        <v>2</v>
      </c>
      <c r="G216" s="315"/>
      <c r="H216" s="388" t="s">
        <v>551</v>
      </c>
      <c r="I216" s="388"/>
      <c r="J216" s="388"/>
      <c r="K216" s="327"/>
    </row>
    <row r="217" spans="2:11" s="1" customFormat="1" ht="15" customHeight="1">
      <c r="B217" s="326"/>
      <c r="C217" s="256"/>
      <c r="D217" s="256"/>
      <c r="E217" s="256"/>
      <c r="F217" s="277">
        <v>3</v>
      </c>
      <c r="G217" s="315"/>
      <c r="H217" s="388" t="s">
        <v>552</v>
      </c>
      <c r="I217" s="388"/>
      <c r="J217" s="388"/>
      <c r="K217" s="327"/>
    </row>
    <row r="218" spans="2:11" s="1" customFormat="1" ht="15" customHeight="1">
      <c r="B218" s="326"/>
      <c r="C218" s="256"/>
      <c r="D218" s="256"/>
      <c r="E218" s="256"/>
      <c r="F218" s="277">
        <v>4</v>
      </c>
      <c r="G218" s="315"/>
      <c r="H218" s="388" t="s">
        <v>553</v>
      </c>
      <c r="I218" s="388"/>
      <c r="J218" s="388"/>
      <c r="K218" s="327"/>
    </row>
    <row r="219" spans="2:11" s="1" customFormat="1" ht="12.75" customHeight="1">
      <c r="B219" s="328"/>
      <c r="C219" s="329"/>
      <c r="D219" s="329"/>
      <c r="E219" s="329"/>
      <c r="F219" s="329"/>
      <c r="G219" s="329"/>
      <c r="H219" s="329"/>
      <c r="I219" s="329"/>
      <c r="J219" s="329"/>
      <c r="K219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13d0bcbd46360023c3171e2d949fb74b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6522b435b505594a1e8431b370c21b4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19298E-0F9F-4E34-B2FB-0C2D0E4C176C}"/>
</file>

<file path=customXml/itemProps2.xml><?xml version="1.0" encoding="utf-8"?>
<ds:datastoreItem xmlns:ds="http://schemas.openxmlformats.org/officeDocument/2006/customXml" ds:itemID="{5B8E9EDC-BEA8-4217-9527-6E346E7B20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část</vt:lpstr>
      <vt:lpstr>02 - VRN</vt:lpstr>
      <vt:lpstr>Pokyny pro vyplnění</vt:lpstr>
      <vt:lpstr>'01 - Stavební část'!Názvy_tisku</vt:lpstr>
      <vt:lpstr>'02 - VRN'!Názvy_tisku</vt:lpstr>
      <vt:lpstr>'Rekapitulace stavby'!Názvy_tisku</vt:lpstr>
      <vt:lpstr>'01 - Stavební část'!Oblast_tisku</vt:lpstr>
      <vt:lpstr>'02 -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LAPTOP-4B7S1JFG\uživatel</dc:creator>
  <cp:lastModifiedBy>microsoft@h-it.cz</cp:lastModifiedBy>
  <cp:lastPrinted>2024-08-12T18:28:06Z</cp:lastPrinted>
  <dcterms:created xsi:type="dcterms:W3CDTF">2024-08-12T09:42:35Z</dcterms:created>
  <dcterms:modified xsi:type="dcterms:W3CDTF">2024-08-12T18:28:30Z</dcterms:modified>
</cp:coreProperties>
</file>